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HURAKU-02\churaku\▲総合共有（新）\▲補助事業\■和牛遺伝資源流出防止対策緊急支援事業（R4年度）\〇要領・様式・QA\"/>
    </mc:Choice>
  </mc:AlternateContent>
  <xr:revisionPtr revIDLastSave="0" documentId="13_ncr:1_{C78F84D3-E5EB-4EEE-9D20-F520747B9B1C}" xr6:coauthVersionLast="47" xr6:coauthVersionMax="47" xr10:uidLastSave="{00000000-0000-0000-0000-000000000000}"/>
  <workbookProtection workbookAlgorithmName="SHA-512" workbookHashValue="v0Ikg9OymQBrBfdMGP4beFcV9TG6kwM5TrdVj90JIRZ3wEG8WUtbGGbu6Otn+OclJNYk92RQktoKUkGauQhINw==" workbookSaltValue="+EeL6zmR0KLWRjphcDpYCQ==" workbookSpinCount="100000" lockStructure="1"/>
  <bookViews>
    <workbookView xWindow="-120" yWindow="-120" windowWidth="29040" windowHeight="15840" xr2:uid="{00000000-000D-0000-FFFF-FFFF00000000}"/>
  </bookViews>
  <sheets>
    <sheet name="判別精液" sheetId="10" r:id="rId1"/>
    <sheet name="高受胎率精液" sheetId="12" r:id="rId2"/>
    <sheet name="判別受精卵" sheetId="13" r:id="rId3"/>
    <sheet name="採卵" sheetId="14" r:id="rId4"/>
    <sheet name="和牛採卵" sheetId="15" r:id="rId5"/>
    <sheet name="和牛受精卵" sheetId="16" r:id="rId6"/>
    <sheet name="和牛受精卵 (性判別)" sheetId="17" r:id="rId7"/>
  </sheets>
  <definedNames>
    <definedName name="_xlnm._FilterDatabase" localSheetId="1" hidden="1">高受胎率精液!$A$7:$V$22</definedName>
    <definedName name="_xlnm._FilterDatabase" localSheetId="3" hidden="1">採卵!$A$7:$Q$22</definedName>
    <definedName name="_xlnm._FilterDatabase" localSheetId="2" hidden="1">判別受精卵!$A$7:$X$22</definedName>
    <definedName name="_xlnm._FilterDatabase" localSheetId="0" hidden="1">判別精液!$A$7:$W$22</definedName>
    <definedName name="_xlnm._FilterDatabase" localSheetId="4" hidden="1">和牛採卵!$A$7:$P$22</definedName>
    <definedName name="_xlnm._FilterDatabase" localSheetId="5" hidden="1">和牛受精卵!$A$7:$Y$22</definedName>
    <definedName name="_xlnm._FilterDatabase" localSheetId="6" hidden="1">'和牛受精卵 (性判別)'!$A$7:$X$22</definedName>
    <definedName name="_xlnm.Print_Area" localSheetId="1">高受胎率精液!$A$1:$S$32</definedName>
    <definedName name="_xlnm.Print_Area" localSheetId="3">採卵!$A$1:$R$26</definedName>
    <definedName name="_xlnm.Print_Area" localSheetId="2">判別受精卵!$A$1:$W$26</definedName>
    <definedName name="_xlnm.Print_Area" localSheetId="0">判別精液!$A$1:$S$32</definedName>
    <definedName name="_xlnm.Print_Area" localSheetId="4">和牛採卵!$A$1:$Q$27</definedName>
    <definedName name="_xlnm.Print_Area" localSheetId="5">和牛受精卵!$A$1:$W$34</definedName>
    <definedName name="_xlnm.Print_Area" localSheetId="6">'和牛受精卵 (性判別)'!$A$1:$W$34</definedName>
    <definedName name="_xlnm.Print_Titles" localSheetId="1">高受胎率精液!$5:$7</definedName>
    <definedName name="_xlnm.Print_Titles" localSheetId="3">採卵!$5:$7</definedName>
    <definedName name="_xlnm.Print_Titles" localSheetId="2">判別受精卵!$5:$7</definedName>
    <definedName name="_xlnm.Print_Titles" localSheetId="0">判別精液!$5:$7</definedName>
    <definedName name="_xlnm.Print_Titles" localSheetId="4">和牛採卵!$5:$7</definedName>
    <definedName name="_xlnm.Print_Titles" localSheetId="5">和牛受精卵!$5:$7</definedName>
    <definedName name="_xlnm.Print_Titles" localSheetId="6">'和牛受精卵 (性判別)'!$5:$7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 i="12" l="1"/>
  <c r="T3" i="13" s="1"/>
  <c r="O3" i="14" s="1"/>
  <c r="N3" i="15" s="1"/>
  <c r="T3" i="16" s="1"/>
  <c r="T3" i="17" s="1"/>
  <c r="X22" i="17"/>
  <c r="X21" i="17"/>
  <c r="X20" i="17"/>
  <c r="X19" i="17"/>
  <c r="X18" i="17"/>
  <c r="X17" i="17"/>
  <c r="X16" i="17"/>
  <c r="X15" i="17"/>
  <c r="X14" i="17"/>
  <c r="X13" i="17"/>
  <c r="X12" i="17"/>
  <c r="X11" i="17"/>
  <c r="X10" i="17"/>
  <c r="X9" i="17"/>
  <c r="X8" i="17"/>
  <c r="X8" i="16"/>
  <c r="X22" i="16"/>
  <c r="X21" i="16"/>
  <c r="X20" i="16"/>
  <c r="X19" i="16"/>
  <c r="X18" i="16"/>
  <c r="X17" i="16"/>
  <c r="X16" i="16"/>
  <c r="X15" i="16"/>
  <c r="X14" i="16"/>
  <c r="X13" i="16"/>
  <c r="X12" i="16"/>
  <c r="X11" i="16"/>
  <c r="X10" i="16"/>
  <c r="X9" i="16"/>
  <c r="T8" i="12"/>
  <c r="X22" i="13"/>
  <c r="X21" i="13"/>
  <c r="X20" i="13"/>
  <c r="X19" i="13"/>
  <c r="X18" i="13"/>
  <c r="X17" i="13"/>
  <c r="X16" i="13"/>
  <c r="X15" i="13"/>
  <c r="X14" i="13"/>
  <c r="X13" i="13"/>
  <c r="X12" i="13"/>
  <c r="X11" i="13"/>
  <c r="X10" i="13"/>
  <c r="X9" i="13"/>
  <c r="X8" i="13"/>
  <c r="T22" i="12"/>
  <c r="T21" i="12"/>
  <c r="T20" i="12"/>
  <c r="T19" i="12"/>
  <c r="T18" i="12"/>
  <c r="T17" i="12"/>
  <c r="T16" i="12"/>
  <c r="T15" i="12"/>
  <c r="T14" i="12"/>
  <c r="T13" i="12"/>
  <c r="T12" i="12"/>
  <c r="T11" i="12"/>
  <c r="T10" i="12"/>
  <c r="T9" i="12"/>
  <c r="T8" i="10"/>
  <c r="T15" i="10"/>
  <c r="T14" i="10"/>
  <c r="T13" i="10"/>
  <c r="T12" i="10"/>
  <c r="T22" i="10"/>
  <c r="T21" i="10"/>
  <c r="T20" i="10"/>
  <c r="T19" i="10"/>
  <c r="T18" i="10"/>
  <c r="T17" i="10"/>
  <c r="T16" i="10"/>
  <c r="T11" i="10"/>
  <c r="T10" i="10"/>
  <c r="T9" i="10"/>
  <c r="Y22" i="16"/>
  <c r="Y21" i="16"/>
  <c r="Y20" i="16"/>
  <c r="Y19" i="16"/>
  <c r="Y18" i="16"/>
  <c r="Y17" i="16"/>
  <c r="Y16" i="16"/>
  <c r="Y15" i="16"/>
  <c r="Y14" i="16"/>
  <c r="Y13" i="16"/>
  <c r="Y12" i="16"/>
  <c r="Y11" i="16"/>
  <c r="Y10" i="16"/>
  <c r="Y9" i="16"/>
  <c r="Y8" i="16"/>
  <c r="V17" i="12"/>
  <c r="V16" i="12"/>
  <c r="V9" i="12"/>
  <c r="V8" i="12"/>
  <c r="V14" i="12" l="1"/>
  <c r="V13" i="12"/>
  <c r="V12" i="12"/>
  <c r="V11" i="12"/>
  <c r="U11" i="12"/>
  <c r="U10" i="12"/>
  <c r="V22" i="12"/>
  <c r="U22" i="12"/>
  <c r="V21" i="12"/>
  <c r="U21" i="12"/>
  <c r="V20" i="12"/>
  <c r="U20" i="12"/>
  <c r="V19" i="12"/>
  <c r="U19" i="12"/>
  <c r="V18" i="12"/>
  <c r="U18" i="12"/>
  <c r="U17" i="12"/>
  <c r="U16" i="12"/>
  <c r="V15" i="12"/>
  <c r="U15" i="12"/>
  <c r="U14" i="12"/>
  <c r="U13" i="12"/>
  <c r="U12" i="12"/>
  <c r="V10" i="12"/>
  <c r="U9" i="12"/>
  <c r="W8" i="10"/>
  <c r="U8" i="12"/>
  <c r="V8" i="10"/>
  <c r="X23" i="16"/>
  <c r="X23" i="17"/>
  <c r="U17" i="10"/>
  <c r="W21" i="10"/>
  <c r="W22" i="10"/>
  <c r="V22" i="10"/>
  <c r="V21" i="10"/>
  <c r="W20" i="10"/>
  <c r="V20" i="10"/>
  <c r="W19" i="10"/>
  <c r="V19" i="10"/>
  <c r="W18" i="10"/>
  <c r="V18" i="10"/>
  <c r="W17" i="10"/>
  <c r="V17" i="10"/>
  <c r="W16" i="10"/>
  <c r="V16" i="10"/>
  <c r="W15" i="10"/>
  <c r="V15" i="10"/>
  <c r="W14" i="10"/>
  <c r="V14" i="10"/>
  <c r="W13" i="10"/>
  <c r="V13" i="10"/>
  <c r="W12" i="10"/>
  <c r="V12" i="10"/>
  <c r="W11" i="10"/>
  <c r="V11" i="10"/>
  <c r="W10" i="10"/>
  <c r="V10" i="10"/>
  <c r="W9" i="10"/>
  <c r="V9" i="10"/>
  <c r="U8" i="10"/>
  <c r="U11" i="10"/>
  <c r="U10" i="10"/>
  <c r="U9" i="10"/>
  <c r="U22" i="10"/>
  <c r="U21" i="10"/>
  <c r="U20" i="10"/>
  <c r="U19" i="10"/>
  <c r="U18" i="10"/>
  <c r="U16" i="10"/>
  <c r="U15" i="10"/>
  <c r="U14" i="10"/>
  <c r="U13" i="10"/>
  <c r="U12" i="10"/>
  <c r="P23" i="17"/>
  <c r="P36" i="17" s="1"/>
  <c r="O23" i="17"/>
  <c r="O36" i="17" s="1"/>
  <c r="G23" i="17"/>
  <c r="C23" i="17"/>
  <c r="B23" i="17"/>
  <c r="A23" i="17"/>
  <c r="Q22" i="17"/>
  <c r="R22" i="17" s="1"/>
  <c r="S22" i="17" s="1"/>
  <c r="T22" i="17" s="1"/>
  <c r="Q21" i="17"/>
  <c r="R21" i="17" s="1"/>
  <c r="S21" i="17" s="1"/>
  <c r="T21" i="17" s="1"/>
  <c r="R20" i="17"/>
  <c r="S20" i="17" s="1"/>
  <c r="T20" i="17" s="1"/>
  <c r="Q20" i="17"/>
  <c r="Q19" i="17"/>
  <c r="R19" i="17" s="1"/>
  <c r="S19" i="17" s="1"/>
  <c r="T19" i="17" s="1"/>
  <c r="Q18" i="17"/>
  <c r="R18" i="17" s="1"/>
  <c r="S18" i="17" s="1"/>
  <c r="T18" i="17" s="1"/>
  <c r="Q17" i="17"/>
  <c r="R17" i="17" s="1"/>
  <c r="S17" i="17" s="1"/>
  <c r="T17" i="17" s="1"/>
  <c r="Q16" i="17"/>
  <c r="R16" i="17" s="1"/>
  <c r="S16" i="17" s="1"/>
  <c r="T16" i="17" s="1"/>
  <c r="Q15" i="17"/>
  <c r="R15" i="17" s="1"/>
  <c r="S15" i="17" s="1"/>
  <c r="T15" i="17" s="1"/>
  <c r="Q14" i="17"/>
  <c r="R14" i="17" s="1"/>
  <c r="S14" i="17" s="1"/>
  <c r="T14" i="17" s="1"/>
  <c r="Q13" i="17"/>
  <c r="R13" i="17" s="1"/>
  <c r="S13" i="17" s="1"/>
  <c r="T13" i="17" s="1"/>
  <c r="Q12" i="17"/>
  <c r="R12" i="17" s="1"/>
  <c r="S12" i="17" s="1"/>
  <c r="T12" i="17" s="1"/>
  <c r="R11" i="17"/>
  <c r="S11" i="17" s="1"/>
  <c r="T11" i="17" s="1"/>
  <c r="Q11" i="17"/>
  <c r="Q10" i="17"/>
  <c r="R10" i="17" s="1"/>
  <c r="S10" i="17" s="1"/>
  <c r="T10" i="17" s="1"/>
  <c r="Q9" i="17"/>
  <c r="R9" i="17" s="1"/>
  <c r="S9" i="17" s="1"/>
  <c r="T9" i="17" s="1"/>
  <c r="Q8" i="17"/>
  <c r="R8" i="17" s="1"/>
  <c r="S8" i="17" s="1"/>
  <c r="T8" i="17" s="1"/>
  <c r="O36" i="16"/>
  <c r="P23" i="16"/>
  <c r="O23" i="16"/>
  <c r="G23" i="16"/>
  <c r="C23" i="16"/>
  <c r="B23" i="16"/>
  <c r="A23" i="16"/>
  <c r="Q22" i="16"/>
  <c r="R22" i="16" s="1"/>
  <c r="S22" i="16" s="1"/>
  <c r="T22" i="16" s="1"/>
  <c r="Q21" i="16"/>
  <c r="R21" i="16" s="1"/>
  <c r="S21" i="16" s="1"/>
  <c r="T21" i="16" s="1"/>
  <c r="Q20" i="16"/>
  <c r="R20" i="16" s="1"/>
  <c r="S20" i="16" s="1"/>
  <c r="T20" i="16" s="1"/>
  <c r="Q19" i="16"/>
  <c r="R19" i="16" s="1"/>
  <c r="S19" i="16" s="1"/>
  <c r="T19" i="16" s="1"/>
  <c r="Q18" i="16"/>
  <c r="R18" i="16" s="1"/>
  <c r="S18" i="16" s="1"/>
  <c r="T18" i="16" s="1"/>
  <c r="Q17" i="16"/>
  <c r="R17" i="16" s="1"/>
  <c r="S17" i="16" s="1"/>
  <c r="T17" i="16" s="1"/>
  <c r="Q16" i="16"/>
  <c r="R16" i="16" s="1"/>
  <c r="S16" i="16" s="1"/>
  <c r="T16" i="16" s="1"/>
  <c r="Q15" i="16"/>
  <c r="R15" i="16" s="1"/>
  <c r="S15" i="16" s="1"/>
  <c r="T15" i="16" s="1"/>
  <c r="Q14" i="16"/>
  <c r="R14" i="16" s="1"/>
  <c r="S14" i="16" s="1"/>
  <c r="T14" i="16" s="1"/>
  <c r="Q13" i="16"/>
  <c r="R13" i="16" s="1"/>
  <c r="S13" i="16" s="1"/>
  <c r="T13" i="16" s="1"/>
  <c r="Q12" i="16"/>
  <c r="R12" i="16" s="1"/>
  <c r="S12" i="16" s="1"/>
  <c r="T12" i="16" s="1"/>
  <c r="Q11" i="16"/>
  <c r="R11" i="16" s="1"/>
  <c r="S11" i="16" s="1"/>
  <c r="T11" i="16" s="1"/>
  <c r="Q10" i="16"/>
  <c r="R10" i="16" s="1"/>
  <c r="S10" i="16" s="1"/>
  <c r="T10" i="16" s="1"/>
  <c r="Q9" i="16"/>
  <c r="R9" i="16" s="1"/>
  <c r="S9" i="16" s="1"/>
  <c r="T9" i="16" s="1"/>
  <c r="Q8" i="16"/>
  <c r="M23" i="15"/>
  <c r="M28" i="15" s="1"/>
  <c r="H23" i="15"/>
  <c r="C23" i="15"/>
  <c r="B23" i="15"/>
  <c r="A23" i="15"/>
  <c r="N22" i="15"/>
  <c r="O22" i="15" s="1"/>
  <c r="N21" i="15"/>
  <c r="O21" i="15" s="1"/>
  <c r="N20" i="15"/>
  <c r="O20" i="15" s="1"/>
  <c r="O19" i="15"/>
  <c r="N19" i="15"/>
  <c r="N18" i="15"/>
  <c r="O18" i="15" s="1"/>
  <c r="N17" i="15"/>
  <c r="O17" i="15" s="1"/>
  <c r="N16" i="15"/>
  <c r="O16" i="15" s="1"/>
  <c r="N15" i="15"/>
  <c r="O15" i="15" s="1"/>
  <c r="N14" i="15"/>
  <c r="O14" i="15" s="1"/>
  <c r="N13" i="15"/>
  <c r="O13" i="15" s="1"/>
  <c r="N12" i="15"/>
  <c r="O12" i="15" s="1"/>
  <c r="N11" i="15"/>
  <c r="O11" i="15" s="1"/>
  <c r="O10" i="15"/>
  <c r="N10" i="15"/>
  <c r="N9" i="15"/>
  <c r="O9" i="15" s="1"/>
  <c r="N8" i="15"/>
  <c r="O8" i="15" s="1"/>
  <c r="Q23" i="17" l="1"/>
  <c r="P36" i="16"/>
  <c r="Q23" i="16"/>
  <c r="R8" i="16"/>
  <c r="S8" i="16" s="1"/>
  <c r="T8" i="16" s="1"/>
  <c r="T23" i="16" s="1"/>
  <c r="X23" i="13"/>
  <c r="T23" i="12"/>
  <c r="T23" i="10"/>
  <c r="T23" i="17"/>
  <c r="O23" i="15"/>
  <c r="N23" i="14" l="1"/>
  <c r="O22" i="14"/>
  <c r="O21" i="14"/>
  <c r="P21" i="14" s="1"/>
  <c r="O19" i="14"/>
  <c r="O18" i="14"/>
  <c r="O17" i="14"/>
  <c r="O16" i="14"/>
  <c r="O15" i="14"/>
  <c r="O14" i="14"/>
  <c r="O13" i="14"/>
  <c r="O12" i="14"/>
  <c r="O11" i="14"/>
  <c r="O20" i="14"/>
  <c r="P20" i="14" s="1"/>
  <c r="O10" i="14"/>
  <c r="O9" i="14"/>
  <c r="O8" i="14"/>
  <c r="N18" i="10" l="1"/>
  <c r="O18" i="10" s="1"/>
  <c r="N12" i="10"/>
  <c r="O12" i="10" s="1"/>
  <c r="P12" i="10" s="1"/>
  <c r="M22" i="10"/>
  <c r="M21" i="10"/>
  <c r="N21" i="10" s="1"/>
  <c r="O21" i="10" s="1"/>
  <c r="M20" i="10"/>
  <c r="N20" i="10" s="1"/>
  <c r="O20" i="10" s="1"/>
  <c r="M19" i="10"/>
  <c r="N19" i="10" s="1"/>
  <c r="O19" i="10" s="1"/>
  <c r="M18" i="10"/>
  <c r="M17" i="10"/>
  <c r="N17" i="10" s="1"/>
  <c r="O17" i="10" s="1"/>
  <c r="M16" i="10"/>
  <c r="N16" i="10" s="1"/>
  <c r="O16" i="10" s="1"/>
  <c r="M15" i="10"/>
  <c r="N15" i="10" s="1"/>
  <c r="O15" i="10" s="1"/>
  <c r="P15" i="10" s="1"/>
  <c r="M14" i="10"/>
  <c r="N14" i="10" s="1"/>
  <c r="O14" i="10" s="1"/>
  <c r="P14" i="10" s="1"/>
  <c r="M13" i="10"/>
  <c r="N13" i="10" s="1"/>
  <c r="O13" i="10" s="1"/>
  <c r="P13" i="10" s="1"/>
  <c r="M12" i="10"/>
  <c r="M11" i="10"/>
  <c r="N11" i="10" s="1"/>
  <c r="O11" i="10" s="1"/>
  <c r="P11" i="10" s="1"/>
  <c r="M10" i="10"/>
  <c r="N10" i="10" s="1"/>
  <c r="O10" i="10" s="1"/>
  <c r="P10" i="10" s="1"/>
  <c r="M9" i="10"/>
  <c r="N9" i="10" s="1"/>
  <c r="O9" i="10" s="1"/>
  <c r="P9" i="10" s="1"/>
  <c r="M8" i="10"/>
  <c r="N8" i="10" s="1"/>
  <c r="O8" i="10" s="1"/>
  <c r="P8" i="10" s="1"/>
  <c r="L23" i="10"/>
  <c r="L35" i="10" s="1"/>
  <c r="K23" i="10"/>
  <c r="K35" i="10" s="1"/>
  <c r="F23" i="10"/>
  <c r="C23" i="10"/>
  <c r="B23" i="10"/>
  <c r="A23" i="12"/>
  <c r="A23" i="10"/>
  <c r="A23" i="14"/>
  <c r="A23" i="13"/>
  <c r="B23" i="12"/>
  <c r="C23" i="12"/>
  <c r="F23" i="12"/>
  <c r="K23" i="12"/>
  <c r="L23" i="12"/>
  <c r="H23" i="14"/>
  <c r="N28" i="14" s="1"/>
  <c r="Q23" i="13"/>
  <c r="Q29" i="13" s="1"/>
  <c r="P23" i="13"/>
  <c r="P29" i="13" s="1"/>
  <c r="F23" i="13"/>
  <c r="M23" i="10" l="1"/>
  <c r="L35" i="12"/>
  <c r="K35" i="12"/>
  <c r="S17" i="13"/>
  <c r="T17" i="13" s="1"/>
  <c r="U17" i="13" s="1"/>
  <c r="S8" i="13"/>
  <c r="T8" i="13" s="1"/>
  <c r="U8" i="13" s="1"/>
  <c r="R22" i="13"/>
  <c r="S22" i="13" s="1"/>
  <c r="T22" i="13" s="1"/>
  <c r="U22" i="13" s="1"/>
  <c r="R21" i="13"/>
  <c r="S21" i="13" s="1"/>
  <c r="T21" i="13" s="1"/>
  <c r="U21" i="13" s="1"/>
  <c r="R20" i="13"/>
  <c r="S20" i="13" s="1"/>
  <c r="T20" i="13" s="1"/>
  <c r="U20" i="13" s="1"/>
  <c r="R19" i="13"/>
  <c r="S19" i="13" s="1"/>
  <c r="T19" i="13" s="1"/>
  <c r="U19" i="13" s="1"/>
  <c r="R18" i="13"/>
  <c r="S18" i="13" s="1"/>
  <c r="T18" i="13" s="1"/>
  <c r="U18" i="13" s="1"/>
  <c r="R17" i="13"/>
  <c r="R16" i="13"/>
  <c r="S16" i="13" s="1"/>
  <c r="T16" i="13" s="1"/>
  <c r="U16" i="13" s="1"/>
  <c r="R15" i="13"/>
  <c r="S15" i="13" s="1"/>
  <c r="T15" i="13" s="1"/>
  <c r="U15" i="13" s="1"/>
  <c r="R14" i="13"/>
  <c r="S14" i="13" s="1"/>
  <c r="T14" i="13" s="1"/>
  <c r="U14" i="13" s="1"/>
  <c r="R13" i="13"/>
  <c r="S13" i="13" s="1"/>
  <c r="T13" i="13" s="1"/>
  <c r="U13" i="13" s="1"/>
  <c r="R12" i="13"/>
  <c r="S12" i="13" s="1"/>
  <c r="T12" i="13" s="1"/>
  <c r="U12" i="13" s="1"/>
  <c r="R11" i="13"/>
  <c r="S11" i="13" s="1"/>
  <c r="T11" i="13" s="1"/>
  <c r="U11" i="13" s="1"/>
  <c r="R10" i="13"/>
  <c r="S10" i="13" s="1"/>
  <c r="T10" i="13" s="1"/>
  <c r="U10" i="13" s="1"/>
  <c r="R9" i="13"/>
  <c r="S9" i="13" s="1"/>
  <c r="T9" i="13" s="1"/>
  <c r="U9" i="13" s="1"/>
  <c r="R8" i="13"/>
  <c r="C23" i="14"/>
  <c r="B23" i="14"/>
  <c r="C23" i="13"/>
  <c r="B23" i="13"/>
  <c r="M22" i="12"/>
  <c r="N22" i="12" s="1"/>
  <c r="O22" i="12" s="1"/>
  <c r="P22" i="12" s="1"/>
  <c r="R23" i="13" l="1"/>
  <c r="U23" i="13"/>
  <c r="P16" i="10"/>
  <c r="P17" i="10"/>
  <c r="P18" i="10"/>
  <c r="P19" i="10"/>
  <c r="P20" i="10"/>
  <c r="P21" i="10"/>
  <c r="N22" i="10"/>
  <c r="O22" i="10" s="1"/>
  <c r="P22" i="10" s="1"/>
  <c r="M9" i="12"/>
  <c r="N9" i="12" s="1"/>
  <c r="O9" i="12" s="1"/>
  <c r="P9" i="12" s="1"/>
  <c r="M10" i="12"/>
  <c r="N10" i="12" s="1"/>
  <c r="O10" i="12" s="1"/>
  <c r="P10" i="12" s="1"/>
  <c r="M11" i="12"/>
  <c r="M12" i="12"/>
  <c r="M13" i="12"/>
  <c r="N13" i="12" s="1"/>
  <c r="O13" i="12" s="1"/>
  <c r="P13" i="12" s="1"/>
  <c r="M14" i="12"/>
  <c r="N14" i="12" s="1"/>
  <c r="O14" i="12" s="1"/>
  <c r="P14" i="12" s="1"/>
  <c r="M15" i="12"/>
  <c r="N15" i="12" s="1"/>
  <c r="O15" i="12" s="1"/>
  <c r="P15" i="12" s="1"/>
  <c r="M16" i="12"/>
  <c r="N16" i="12" s="1"/>
  <c r="O16" i="12" s="1"/>
  <c r="P16" i="12" s="1"/>
  <c r="M17" i="12"/>
  <c r="N17" i="12" s="1"/>
  <c r="O17" i="12" s="1"/>
  <c r="P17" i="12" s="1"/>
  <c r="M18" i="12"/>
  <c r="N18" i="12" s="1"/>
  <c r="O18" i="12" s="1"/>
  <c r="P18" i="12" s="1"/>
  <c r="M19" i="12"/>
  <c r="N19" i="12" s="1"/>
  <c r="O19" i="12" s="1"/>
  <c r="P19" i="12" s="1"/>
  <c r="M20" i="12"/>
  <c r="N20" i="12" s="1"/>
  <c r="O20" i="12" s="1"/>
  <c r="P20" i="12" s="1"/>
  <c r="M21" i="12"/>
  <c r="N21" i="12" s="1"/>
  <c r="O21" i="12" s="1"/>
  <c r="P21" i="12" s="1"/>
  <c r="M8" i="12"/>
  <c r="N11" i="12" l="1"/>
  <c r="O11" i="12" s="1"/>
  <c r="P11" i="12" s="1"/>
  <c r="M23" i="12"/>
  <c r="N8" i="12"/>
  <c r="O8" i="12" s="1"/>
  <c r="P8" i="12" s="1"/>
  <c r="P23" i="12" s="1"/>
  <c r="O12" i="12"/>
  <c r="P12" i="12" s="1"/>
  <c r="N12" i="12"/>
  <c r="P23" i="10"/>
  <c r="P8" i="14"/>
  <c r="P9" i="14"/>
  <c r="P22" i="14"/>
  <c r="P11" i="14"/>
  <c r="P16" i="14"/>
  <c r="P19" i="14"/>
  <c r="P13" i="14"/>
  <c r="P18" i="14"/>
  <c r="P10" i="14"/>
  <c r="P15" i="14"/>
  <c r="P17" i="14"/>
  <c r="P14" i="14"/>
  <c r="P12" i="14"/>
  <c r="P23" i="14" l="1"/>
</calcChain>
</file>

<file path=xl/sharedStrings.xml><?xml version="1.0" encoding="utf-8"?>
<sst xmlns="http://schemas.openxmlformats.org/spreadsheetml/2006/main" count="320" uniqueCount="122">
  <si>
    <t>A</t>
    <phoneticPr fontId="1"/>
  </si>
  <si>
    <t>B</t>
    <phoneticPr fontId="1"/>
  </si>
  <si>
    <t>D</t>
    <phoneticPr fontId="1"/>
  </si>
  <si>
    <t>F</t>
    <phoneticPr fontId="1"/>
  </si>
  <si>
    <t>取組生産者</t>
    <rPh sb="0" eb="2">
      <t>トリクミ</t>
    </rPh>
    <rPh sb="2" eb="5">
      <t>セイサンシャ</t>
    </rPh>
    <phoneticPr fontId="1"/>
  </si>
  <si>
    <t>飼養頭数</t>
    <rPh sb="0" eb="2">
      <t>シヨウ</t>
    </rPh>
    <rPh sb="2" eb="4">
      <t>トウスウ</t>
    </rPh>
    <phoneticPr fontId="1"/>
  </si>
  <si>
    <t>事業費</t>
    <rPh sb="0" eb="3">
      <t>ジギョウヒ</t>
    </rPh>
    <phoneticPr fontId="1"/>
  </si>
  <si>
    <t>１頭あたりの事業費</t>
    <rPh sb="1" eb="2">
      <t>トウ</t>
    </rPh>
    <rPh sb="6" eb="9">
      <t>ジギョウヒ</t>
    </rPh>
    <phoneticPr fontId="1"/>
  </si>
  <si>
    <t>１頭あたりの事業費の1/2</t>
    <phoneticPr fontId="1"/>
  </si>
  <si>
    <t>※２　：</t>
    <phoneticPr fontId="1"/>
  </si>
  <si>
    <t>※１　：</t>
    <phoneticPr fontId="1"/>
  </si>
  <si>
    <t>補助金
※１</t>
    <rPh sb="0" eb="3">
      <t>ホジョキン</t>
    </rPh>
    <phoneticPr fontId="1"/>
  </si>
  <si>
    <t>b　牛群検定成績により判断</t>
    <rPh sb="2" eb="3">
      <t>ギュウ</t>
    </rPh>
    <rPh sb="3" eb="4">
      <t>グン</t>
    </rPh>
    <rPh sb="4" eb="6">
      <t>ケンテイ</t>
    </rPh>
    <rPh sb="6" eb="8">
      <t>セイセキ</t>
    </rPh>
    <rPh sb="11" eb="13">
      <t>ハンダン</t>
    </rPh>
    <phoneticPr fontId="1"/>
  </si>
  <si>
    <t>備考</t>
    <rPh sb="0" eb="2">
      <t>ビコウ</t>
    </rPh>
    <phoneticPr fontId="1"/>
  </si>
  <si>
    <t>飼養者</t>
    <rPh sb="0" eb="2">
      <t>シヨウ</t>
    </rPh>
    <rPh sb="2" eb="3">
      <t>シャ</t>
    </rPh>
    <phoneticPr fontId="1"/>
  </si>
  <si>
    <t>※　　：</t>
    <phoneticPr fontId="1"/>
  </si>
  <si>
    <t>c-5　その他</t>
    <rPh sb="6" eb="7">
      <t>タ</t>
    </rPh>
    <phoneticPr fontId="1"/>
  </si>
  <si>
    <t>a　ゲノミック評価結果により判断</t>
    <rPh sb="7" eb="9">
      <t>ヒョウカ</t>
    </rPh>
    <rPh sb="9" eb="11">
      <t>ケッカ</t>
    </rPh>
    <rPh sb="14" eb="16">
      <t>ハンダン</t>
    </rPh>
    <phoneticPr fontId="1"/>
  </si>
  <si>
    <t>能力確認
※２</t>
    <rPh sb="0" eb="2">
      <t>ノウリョク</t>
    </rPh>
    <rPh sb="2" eb="4">
      <t>カクニン</t>
    </rPh>
    <phoneticPr fontId="1"/>
  </si>
  <si>
    <t>C=A+B</t>
    <phoneticPr fontId="1"/>
  </si>
  <si>
    <t>E=D/2</t>
    <phoneticPr fontId="1"/>
  </si>
  <si>
    <t>取組頭数</t>
    <rPh sb="0" eb="2">
      <t>トリクミ</t>
    </rPh>
    <rPh sb="2" eb="4">
      <t>トウスウ</t>
    </rPh>
    <phoneticPr fontId="1"/>
  </si>
  <si>
    <t>事業対象乳用雌牛
個体識別番号</t>
    <rPh sb="0" eb="2">
      <t>ジギョウ</t>
    </rPh>
    <rPh sb="2" eb="4">
      <t>タイショウ</t>
    </rPh>
    <rPh sb="4" eb="6">
      <t>ニュウヨウ</t>
    </rPh>
    <rPh sb="6" eb="7">
      <t>メス</t>
    </rPh>
    <rPh sb="7" eb="8">
      <t>ギュウ</t>
    </rPh>
    <rPh sb="9" eb="11">
      <t>コタイ</t>
    </rPh>
    <rPh sb="11" eb="13">
      <t>シキベツ</t>
    </rPh>
    <rPh sb="13" eb="15">
      <t>バンゴウ</t>
    </rPh>
    <phoneticPr fontId="1"/>
  </si>
  <si>
    <t>精液情報</t>
    <rPh sb="0" eb="2">
      <t>セイエキ</t>
    </rPh>
    <rPh sb="2" eb="4">
      <t>ジョウホウ</t>
    </rPh>
    <phoneticPr fontId="1"/>
  </si>
  <si>
    <t>登録番号</t>
    <phoneticPr fontId="1"/>
  </si>
  <si>
    <t>名号</t>
    <phoneticPr fontId="1"/>
  </si>
  <si>
    <t>種雄牛</t>
    <phoneticPr fontId="1"/>
  </si>
  <si>
    <t>左記順位
獲得年月</t>
    <rPh sb="0" eb="2">
      <t>サキ</t>
    </rPh>
    <rPh sb="2" eb="4">
      <t>ジュンイ</t>
    </rPh>
    <rPh sb="5" eb="7">
      <t>カクトク</t>
    </rPh>
    <rPh sb="7" eb="9">
      <t>ネンゲツ</t>
    </rPh>
    <phoneticPr fontId="1"/>
  </si>
  <si>
    <t>総合指
数順位</t>
    <rPh sb="0" eb="2">
      <t>ソウゴウ</t>
    </rPh>
    <rPh sb="2" eb="3">
      <t>ユビ</t>
    </rPh>
    <rPh sb="4" eb="5">
      <t>スウ</t>
    </rPh>
    <rPh sb="5" eb="7">
      <t>ジュンイ</t>
    </rPh>
    <phoneticPr fontId="1"/>
  </si>
  <si>
    <t>授精日</t>
    <rPh sb="0" eb="2">
      <t>ジュセイ</t>
    </rPh>
    <rPh sb="2" eb="3">
      <t>ビ</t>
    </rPh>
    <phoneticPr fontId="1"/>
  </si>
  <si>
    <t>精液代</t>
    <rPh sb="0" eb="2">
      <t>セイエキ</t>
    </rPh>
    <rPh sb="2" eb="3">
      <t>ダイ</t>
    </rPh>
    <phoneticPr fontId="1"/>
  </si>
  <si>
    <t>授精
経費</t>
    <rPh sb="0" eb="2">
      <t>ジュセイ</t>
    </rPh>
    <rPh sb="3" eb="5">
      <t>ケイヒ</t>
    </rPh>
    <phoneticPr fontId="1"/>
  </si>
  <si>
    <t>性判別精液利用推進管理台帳</t>
    <rPh sb="0" eb="1">
      <t>セイ</t>
    </rPh>
    <rPh sb="1" eb="3">
      <t>ハンベツ</t>
    </rPh>
    <rPh sb="3" eb="5">
      <t>セイエキ</t>
    </rPh>
    <rPh sb="5" eb="7">
      <t>リヨウ</t>
    </rPh>
    <rPh sb="7" eb="9">
      <t>スイシン</t>
    </rPh>
    <rPh sb="9" eb="13">
      <t>カンリダイチョウ</t>
    </rPh>
    <phoneticPr fontId="1"/>
  </si>
  <si>
    <t>Eの金額と6,000円どちらか少ない金額</t>
    <phoneticPr fontId="1"/>
  </si>
  <si>
    <t>c-1　対象牛の父牛の交配精液の能力が高い</t>
    <rPh sb="4" eb="6">
      <t>タイショウ</t>
    </rPh>
    <rPh sb="6" eb="7">
      <t>ギュウ</t>
    </rPh>
    <rPh sb="8" eb="9">
      <t>チチ</t>
    </rPh>
    <rPh sb="9" eb="10">
      <t>ウシ</t>
    </rPh>
    <rPh sb="11" eb="13">
      <t>コウハイ</t>
    </rPh>
    <rPh sb="13" eb="15">
      <t>セイエキ</t>
    </rPh>
    <rPh sb="16" eb="18">
      <t>ノウリョク</t>
    </rPh>
    <rPh sb="19" eb="20">
      <t>タカ</t>
    </rPh>
    <phoneticPr fontId="1"/>
  </si>
  <si>
    <t>c-2　対象牛の体型が搾乳に適している</t>
    <rPh sb="4" eb="6">
      <t>タイショウ</t>
    </rPh>
    <rPh sb="6" eb="7">
      <t>ギュウ</t>
    </rPh>
    <rPh sb="8" eb="10">
      <t>タイケイ</t>
    </rPh>
    <rPh sb="11" eb="13">
      <t>サクニュウ</t>
    </rPh>
    <rPh sb="14" eb="15">
      <t>テキ</t>
    </rPh>
    <phoneticPr fontId="1"/>
  </si>
  <si>
    <t>c-3　対象牛の気性が良く扱いやすい</t>
    <rPh sb="4" eb="6">
      <t>タイショウ</t>
    </rPh>
    <rPh sb="6" eb="7">
      <t>ギュウ</t>
    </rPh>
    <rPh sb="8" eb="10">
      <t>キショウ</t>
    </rPh>
    <rPh sb="11" eb="12">
      <t>ヨ</t>
    </rPh>
    <rPh sb="13" eb="14">
      <t>アツカ</t>
    </rPh>
    <phoneticPr fontId="1"/>
  </si>
  <si>
    <t>c-4　対象牛の乳量・乳質が高い</t>
    <rPh sb="4" eb="6">
      <t>タイショウ</t>
    </rPh>
    <rPh sb="6" eb="7">
      <t>ギュウ</t>
    </rPh>
    <rPh sb="8" eb="10">
      <t>ニュウリョウ</t>
    </rPh>
    <rPh sb="11" eb="13">
      <t>ニュウシツ</t>
    </rPh>
    <rPh sb="14" eb="15">
      <t>タカ</t>
    </rPh>
    <phoneticPr fontId="1"/>
  </si>
  <si>
    <t>購入した精液の証拠書類及び授精を行ったことを証明するものの写しを整備すること。</t>
    <rPh sb="4" eb="6">
      <t>セイエキ</t>
    </rPh>
    <rPh sb="13" eb="15">
      <t>ジュセイ</t>
    </rPh>
    <phoneticPr fontId="1"/>
  </si>
  <si>
    <t>様式５の別添１-１-（１）</t>
    <phoneticPr fontId="1"/>
  </si>
  <si>
    <t>様式５の別添１-１-（２）</t>
    <phoneticPr fontId="1"/>
  </si>
  <si>
    <t>高受胎率性判別精液利用推進管理台帳</t>
    <rPh sb="0" eb="1">
      <t>コウ</t>
    </rPh>
    <rPh sb="1" eb="3">
      <t>ジュタイ</t>
    </rPh>
    <rPh sb="3" eb="4">
      <t>リツ</t>
    </rPh>
    <rPh sb="4" eb="5">
      <t>セイ</t>
    </rPh>
    <rPh sb="5" eb="7">
      <t>ハンベツ</t>
    </rPh>
    <rPh sb="7" eb="9">
      <t>セイエキ</t>
    </rPh>
    <rPh sb="9" eb="11">
      <t>リヨウ</t>
    </rPh>
    <rPh sb="11" eb="13">
      <t>スイシン</t>
    </rPh>
    <rPh sb="13" eb="17">
      <t>カンリダイチョウ</t>
    </rPh>
    <phoneticPr fontId="1"/>
  </si>
  <si>
    <t>様式５の別添１-２</t>
    <phoneticPr fontId="1"/>
  </si>
  <si>
    <t>移植日</t>
    <rPh sb="2" eb="3">
      <t>ビ</t>
    </rPh>
    <phoneticPr fontId="1"/>
  </si>
  <si>
    <t>受精卵情報</t>
    <rPh sb="0" eb="3">
      <t>ジュセイラン</t>
    </rPh>
    <rPh sb="3" eb="5">
      <t>ジョウホウ</t>
    </rPh>
    <phoneticPr fontId="1"/>
  </si>
  <si>
    <t>受精卵代</t>
    <rPh sb="0" eb="3">
      <t>ジュセイラン</t>
    </rPh>
    <rPh sb="3" eb="4">
      <t>ダイ</t>
    </rPh>
    <phoneticPr fontId="1"/>
  </si>
  <si>
    <t>移植
経費</t>
    <rPh sb="3" eb="5">
      <t>ケイヒ</t>
    </rPh>
    <phoneticPr fontId="1"/>
  </si>
  <si>
    <t>補助金
※２</t>
    <rPh sb="0" eb="3">
      <t>ホジョキン</t>
    </rPh>
    <phoneticPr fontId="1"/>
  </si>
  <si>
    <t>受精卵証明書番号</t>
    <rPh sb="0" eb="3">
      <t>ジュセイラン</t>
    </rPh>
    <rPh sb="3" eb="6">
      <t>ショウメイショ</t>
    </rPh>
    <rPh sb="6" eb="8">
      <t>バンゴウ</t>
    </rPh>
    <phoneticPr fontId="1"/>
  </si>
  <si>
    <t>品種</t>
    <rPh sb="0" eb="2">
      <t>ヒンシュ</t>
    </rPh>
    <phoneticPr fontId="1"/>
  </si>
  <si>
    <t>供卵牛</t>
    <rPh sb="0" eb="1">
      <t>キョウ</t>
    </rPh>
    <rPh sb="1" eb="2">
      <t>ラン</t>
    </rPh>
    <rPh sb="2" eb="3">
      <t>ギュウ</t>
    </rPh>
    <phoneticPr fontId="1"/>
  </si>
  <si>
    <t>交配種雄牛</t>
    <rPh sb="0" eb="2">
      <t>コウハイ</t>
    </rPh>
    <rPh sb="2" eb="5">
      <t>シュユウギュウ</t>
    </rPh>
    <phoneticPr fontId="1"/>
  </si>
  <si>
    <t>名号</t>
    <rPh sb="0" eb="1">
      <t>メイ</t>
    </rPh>
    <rPh sb="1" eb="2">
      <t>ゴウ</t>
    </rPh>
    <phoneticPr fontId="1"/>
  </si>
  <si>
    <t>個体識別番号（登録番号）</t>
    <rPh sb="0" eb="2">
      <t>コタイ</t>
    </rPh>
    <rPh sb="2" eb="4">
      <t>シキベツ</t>
    </rPh>
    <rPh sb="4" eb="6">
      <t>バンゴウ</t>
    </rPh>
    <rPh sb="7" eb="9">
      <t>トウロク</t>
    </rPh>
    <rPh sb="9" eb="11">
      <t>バンゴウ</t>
    </rPh>
    <phoneticPr fontId="1"/>
  </si>
  <si>
    <t>要件確認
※１</t>
    <rPh sb="0" eb="2">
      <t>ヨウケン</t>
    </rPh>
    <rPh sb="2" eb="4">
      <t>カクニン</t>
    </rPh>
    <phoneticPr fontId="1"/>
  </si>
  <si>
    <t>登録番号</t>
    <rPh sb="0" eb="2">
      <t>トウロク</t>
    </rPh>
    <rPh sb="2" eb="4">
      <t>バンゴウ</t>
    </rPh>
    <phoneticPr fontId="1"/>
  </si>
  <si>
    <t>A</t>
    <phoneticPr fontId="1"/>
  </si>
  <si>
    <t>B</t>
    <phoneticPr fontId="1"/>
  </si>
  <si>
    <t>C=A+B</t>
    <phoneticPr fontId="1"/>
  </si>
  <si>
    <t>D</t>
    <phoneticPr fontId="1"/>
  </si>
  <si>
    <t>E=D/2</t>
    <phoneticPr fontId="1"/>
  </si>
  <si>
    <t>F</t>
    <phoneticPr fontId="1"/>
  </si>
  <si>
    <t>※１　：</t>
    <phoneticPr fontId="1"/>
  </si>
  <si>
    <t>※２　：</t>
    <phoneticPr fontId="1"/>
  </si>
  <si>
    <t>Eの金額と100,000円どちらか少ない金額</t>
    <phoneticPr fontId="1"/>
  </si>
  <si>
    <t>※　　：</t>
    <phoneticPr fontId="1"/>
  </si>
  <si>
    <t>購入した受精卵の証拠書類及び移植を行ったことを証明するものの写しを整備すること。</t>
  </si>
  <si>
    <t>様式５の別添１-３</t>
    <phoneticPr fontId="1"/>
  </si>
  <si>
    <t>採卵管理台帳</t>
    <rPh sb="0" eb="2">
      <t>サイラン</t>
    </rPh>
    <rPh sb="2" eb="6">
      <t>カンリダイチョウ</t>
    </rPh>
    <phoneticPr fontId="1"/>
  </si>
  <si>
    <t>事業対象雌牛</t>
    <rPh sb="0" eb="2">
      <t>ジギョウ</t>
    </rPh>
    <rPh sb="2" eb="4">
      <t>タイショウ</t>
    </rPh>
    <rPh sb="4" eb="5">
      <t>メス</t>
    </rPh>
    <rPh sb="5" eb="6">
      <t>ギュウ</t>
    </rPh>
    <phoneticPr fontId="1"/>
  </si>
  <si>
    <t>採卵日</t>
    <rPh sb="0" eb="2">
      <t>サイラン</t>
    </rPh>
    <rPh sb="2" eb="3">
      <t>ビ</t>
    </rPh>
    <phoneticPr fontId="1"/>
  </si>
  <si>
    <t>採卵
経費</t>
    <rPh sb="0" eb="2">
      <t>サイラン</t>
    </rPh>
    <rPh sb="3" eb="5">
      <t>ケイヒ</t>
    </rPh>
    <phoneticPr fontId="1"/>
  </si>
  <si>
    <t>１回あたりの事業費</t>
    <rPh sb="1" eb="2">
      <t>カイ</t>
    </rPh>
    <rPh sb="6" eb="9">
      <t>ジギョウヒ</t>
    </rPh>
    <phoneticPr fontId="1"/>
  </si>
  <si>
    <t>乳用牛</t>
    <rPh sb="0" eb="3">
      <t>ニュウヨウギュウ</t>
    </rPh>
    <phoneticPr fontId="1"/>
  </si>
  <si>
    <t>乳用牛</t>
    <phoneticPr fontId="1"/>
  </si>
  <si>
    <t>品種</t>
    <phoneticPr fontId="1"/>
  </si>
  <si>
    <t>個体識別番号</t>
    <phoneticPr fontId="1"/>
  </si>
  <si>
    <t>要件確認
※１</t>
    <phoneticPr fontId="1"/>
  </si>
  <si>
    <t>名号</t>
    <phoneticPr fontId="1"/>
  </si>
  <si>
    <t>登録番号</t>
    <phoneticPr fontId="1"/>
  </si>
  <si>
    <t>C</t>
    <phoneticPr fontId="1"/>
  </si>
  <si>
    <t>Bの金額と17,000円どちらか少ない金額</t>
    <phoneticPr fontId="1"/>
  </si>
  <si>
    <t>採卵を行ったことを証明するものの写しを整備すること。</t>
    <rPh sb="0" eb="2">
      <t>サイラン</t>
    </rPh>
    <phoneticPr fontId="1"/>
  </si>
  <si>
    <t>Eの金額と10,000円どちらか少ない金額</t>
    <phoneticPr fontId="1"/>
  </si>
  <si>
    <t>単価</t>
    <rPh sb="0" eb="2">
      <t>タンカ</t>
    </rPh>
    <phoneticPr fontId="1"/>
  </si>
  <si>
    <t>精液代</t>
    <rPh sb="0" eb="2">
      <t>セイエキ</t>
    </rPh>
    <rPh sb="2" eb="3">
      <t>ダイ</t>
    </rPh>
    <phoneticPr fontId="1"/>
  </si>
  <si>
    <t>技術料</t>
    <rPh sb="0" eb="3">
      <t>ギジュツリョウ</t>
    </rPh>
    <phoneticPr fontId="1"/>
  </si>
  <si>
    <t>卵代</t>
    <rPh sb="0" eb="1">
      <t>タマゴ</t>
    </rPh>
    <rPh sb="1" eb="2">
      <t>ダイ</t>
    </rPh>
    <phoneticPr fontId="1"/>
  </si>
  <si>
    <t>実施要領第３の６の供卵牛の要件を満たしていれば○を記入する</t>
    <rPh sb="0" eb="2">
      <t>ジッシ</t>
    </rPh>
    <rPh sb="2" eb="4">
      <t>ヨウリョウ</t>
    </rPh>
    <rPh sb="4" eb="5">
      <t>ダイ</t>
    </rPh>
    <rPh sb="9" eb="10">
      <t>キョウ</t>
    </rPh>
    <rPh sb="10" eb="11">
      <t>ラン</t>
    </rPh>
    <rPh sb="11" eb="12">
      <t>ギュウ</t>
    </rPh>
    <rPh sb="13" eb="15">
      <t>ヨウケン</t>
    </rPh>
    <rPh sb="16" eb="17">
      <t>ミ</t>
    </rPh>
    <rPh sb="25" eb="27">
      <t>キニュウ</t>
    </rPh>
    <phoneticPr fontId="1"/>
  </si>
  <si>
    <t>別紙様式４号の別紙の別添１</t>
    <rPh sb="0" eb="2">
      <t>ベッシ</t>
    </rPh>
    <rPh sb="5" eb="6">
      <t>ゴウ</t>
    </rPh>
    <rPh sb="7" eb="9">
      <t>ベッシ</t>
    </rPh>
    <rPh sb="10" eb="12">
      <t>ベッテン</t>
    </rPh>
    <phoneticPr fontId="1"/>
  </si>
  <si>
    <t>和牛受精卵の採卵管理台帳</t>
    <rPh sb="0" eb="5">
      <t>ワギュウジュセイラン</t>
    </rPh>
    <rPh sb="6" eb="8">
      <t>サイラン</t>
    </rPh>
    <rPh sb="8" eb="12">
      <t>カンリダイチョウ</t>
    </rPh>
    <phoneticPr fontId="1"/>
  </si>
  <si>
    <t>点検シート
※１</t>
    <rPh sb="0" eb="2">
      <t>テンケン</t>
    </rPh>
    <phoneticPr fontId="1"/>
  </si>
  <si>
    <t>補助金
※３</t>
    <rPh sb="0" eb="3">
      <t>ホジョキン</t>
    </rPh>
    <phoneticPr fontId="1"/>
  </si>
  <si>
    <t>要件確認
※２</t>
    <phoneticPr fontId="1"/>
  </si>
  <si>
    <t>別紙様式第１号の別紙の別添の点検シートの内容が問題なければ〇を記入する</t>
    <rPh sb="0" eb="2">
      <t>ベッシ</t>
    </rPh>
    <rPh sb="2" eb="4">
      <t>ヨウシキ</t>
    </rPh>
    <rPh sb="4" eb="5">
      <t>ダイ</t>
    </rPh>
    <rPh sb="6" eb="7">
      <t>ゴウ</t>
    </rPh>
    <rPh sb="8" eb="10">
      <t>ベッシ</t>
    </rPh>
    <rPh sb="11" eb="13">
      <t>ベッテン</t>
    </rPh>
    <rPh sb="20" eb="22">
      <t>ナイヨウ</t>
    </rPh>
    <rPh sb="23" eb="25">
      <t>モンダイ</t>
    </rPh>
    <rPh sb="31" eb="33">
      <t>キニュウ</t>
    </rPh>
    <phoneticPr fontId="1"/>
  </si>
  <si>
    <t>実施要領第３の１の（５）の交配種雄牛の要件を満たしていれば○を記入する（黒毛和種の場合）</t>
    <rPh sb="0" eb="2">
      <t>ジッシ</t>
    </rPh>
    <rPh sb="2" eb="4">
      <t>ヨウリョウ</t>
    </rPh>
    <rPh sb="4" eb="5">
      <t>ダイ</t>
    </rPh>
    <rPh sb="13" eb="15">
      <t>コウハイ</t>
    </rPh>
    <rPh sb="15" eb="18">
      <t>シュユウギュウ</t>
    </rPh>
    <rPh sb="17" eb="18">
      <t>ギュウ</t>
    </rPh>
    <rPh sb="19" eb="21">
      <t>ヨウケン</t>
    </rPh>
    <rPh sb="22" eb="23">
      <t>ミ</t>
    </rPh>
    <rPh sb="31" eb="33">
      <t>キニュウ</t>
    </rPh>
    <rPh sb="36" eb="38">
      <t>クロゲ</t>
    </rPh>
    <rPh sb="38" eb="39">
      <t>ワ</t>
    </rPh>
    <rPh sb="39" eb="40">
      <t>シュ</t>
    </rPh>
    <rPh sb="41" eb="43">
      <t>バアイ</t>
    </rPh>
    <phoneticPr fontId="1"/>
  </si>
  <si>
    <t>※３　：</t>
    <phoneticPr fontId="1"/>
  </si>
  <si>
    <t>採卵を行ったことを証明するものの写しを整備すること</t>
    <rPh sb="0" eb="2">
      <t>サイラン</t>
    </rPh>
    <phoneticPr fontId="1"/>
  </si>
  <si>
    <t>別紙様式４号の別紙の別添２</t>
    <rPh sb="0" eb="2">
      <t>ベッシ</t>
    </rPh>
    <rPh sb="5" eb="6">
      <t>ゴウ</t>
    </rPh>
    <rPh sb="7" eb="9">
      <t>ベッシ</t>
    </rPh>
    <rPh sb="10" eb="12">
      <t>ベッテン</t>
    </rPh>
    <phoneticPr fontId="1"/>
  </si>
  <si>
    <t>乳用牛への和牛受精卵の移植管理台帳</t>
    <rPh sb="0" eb="3">
      <t>ニュウヨウギュウ</t>
    </rPh>
    <rPh sb="5" eb="10">
      <t>ワギュウジュセイラン</t>
    </rPh>
    <rPh sb="11" eb="13">
      <t>イショク</t>
    </rPh>
    <rPh sb="13" eb="17">
      <t>カンリダイチョウ</t>
    </rPh>
    <phoneticPr fontId="1"/>
  </si>
  <si>
    <t>移植経費</t>
    <rPh sb="2" eb="4">
      <t>ケイヒ</t>
    </rPh>
    <phoneticPr fontId="1"/>
  </si>
  <si>
    <t>能力確認
※４</t>
    <rPh sb="0" eb="2">
      <t>ノウリョク</t>
    </rPh>
    <rPh sb="2" eb="4">
      <t>カクニン</t>
    </rPh>
    <phoneticPr fontId="1"/>
  </si>
  <si>
    <t>※３　：</t>
  </si>
  <si>
    <t>Eの金額と70,000円どちらか少ない金額</t>
    <phoneticPr fontId="1"/>
  </si>
  <si>
    <t>※４　：</t>
  </si>
  <si>
    <t>c-1　対象牛の父牛の交配精液の能力が低い</t>
    <rPh sb="4" eb="6">
      <t>タイショウ</t>
    </rPh>
    <rPh sb="6" eb="7">
      <t>ギュウ</t>
    </rPh>
    <rPh sb="8" eb="9">
      <t>チチ</t>
    </rPh>
    <rPh sb="9" eb="10">
      <t>ウシ</t>
    </rPh>
    <rPh sb="11" eb="13">
      <t>コウハイ</t>
    </rPh>
    <rPh sb="13" eb="15">
      <t>セイエキ</t>
    </rPh>
    <rPh sb="16" eb="18">
      <t>ノウリョク</t>
    </rPh>
    <rPh sb="19" eb="20">
      <t>ヒク</t>
    </rPh>
    <phoneticPr fontId="1"/>
  </si>
  <si>
    <t>c-2　対象牛の体型が搾乳に適していない</t>
    <rPh sb="4" eb="6">
      <t>タイショウ</t>
    </rPh>
    <rPh sb="6" eb="7">
      <t>ギュウ</t>
    </rPh>
    <rPh sb="8" eb="10">
      <t>タイケイ</t>
    </rPh>
    <rPh sb="11" eb="13">
      <t>サクニュウ</t>
    </rPh>
    <rPh sb="14" eb="15">
      <t>テキ</t>
    </rPh>
    <phoneticPr fontId="1"/>
  </si>
  <si>
    <t>c-3　対象牛の気性が荒く扱いにくい</t>
    <rPh sb="4" eb="6">
      <t>タイショウ</t>
    </rPh>
    <rPh sb="6" eb="7">
      <t>ギュウ</t>
    </rPh>
    <rPh sb="8" eb="10">
      <t>キショウ</t>
    </rPh>
    <rPh sb="11" eb="12">
      <t>アラ</t>
    </rPh>
    <rPh sb="13" eb="14">
      <t>アツカ</t>
    </rPh>
    <phoneticPr fontId="1"/>
  </si>
  <si>
    <t>c-4　対象牛の乳量・乳質が低い</t>
    <rPh sb="4" eb="6">
      <t>タイショウ</t>
    </rPh>
    <rPh sb="6" eb="7">
      <t>ギュウ</t>
    </rPh>
    <rPh sb="8" eb="10">
      <t>ニュウリョウ</t>
    </rPh>
    <rPh sb="11" eb="13">
      <t>ニュウシツ</t>
    </rPh>
    <rPh sb="14" eb="15">
      <t>ヒク</t>
    </rPh>
    <phoneticPr fontId="1"/>
  </si>
  <si>
    <t>c-5　その他（備考欄に理由を記入）</t>
    <rPh sb="6" eb="7">
      <t>タ</t>
    </rPh>
    <rPh sb="8" eb="11">
      <t>ビコウラン</t>
    </rPh>
    <rPh sb="12" eb="14">
      <t>リユウ</t>
    </rPh>
    <rPh sb="15" eb="17">
      <t>キニュウ</t>
    </rPh>
    <phoneticPr fontId="1"/>
  </si>
  <si>
    <t>別紙様式４号の別紙の別添３</t>
    <rPh sb="0" eb="2">
      <t>ベッシ</t>
    </rPh>
    <rPh sb="5" eb="6">
      <t>ゴウ</t>
    </rPh>
    <rPh sb="7" eb="9">
      <t>ベッシ</t>
    </rPh>
    <rPh sb="10" eb="12">
      <t>ベッテン</t>
    </rPh>
    <phoneticPr fontId="1"/>
  </si>
  <si>
    <t>乳用牛への和牛受精卵の移植（性判別受精卵）管理台帳</t>
    <rPh sb="21" eb="25">
      <t>カンリダイチョウ</t>
    </rPh>
    <phoneticPr fontId="1"/>
  </si>
  <si>
    <t>別紙様式第１号の別紙の別添の点検シートの内容が問題なければ〇を記入する。</t>
    <rPh sb="20" eb="22">
      <t>ナイヨウ</t>
    </rPh>
    <rPh sb="23" eb="25">
      <t>モンダイ</t>
    </rPh>
    <rPh sb="31" eb="33">
      <t>キニュウ</t>
    </rPh>
    <phoneticPr fontId="1"/>
  </si>
  <si>
    <t>c-5　その他（備考欄に理由を記入）</t>
    <rPh sb="6" eb="7">
      <t>タ</t>
    </rPh>
    <phoneticPr fontId="1"/>
  </si>
  <si>
    <t>高受胎率との重複</t>
    <rPh sb="0" eb="1">
      <t>コウ</t>
    </rPh>
    <rPh sb="1" eb="3">
      <t>ジュタイ</t>
    </rPh>
    <rPh sb="3" eb="4">
      <t>リツ</t>
    </rPh>
    <rPh sb="6" eb="8">
      <t>チョウフク</t>
    </rPh>
    <phoneticPr fontId="1"/>
  </si>
  <si>
    <t>和牛受精卵との重複</t>
    <rPh sb="0" eb="2">
      <t>ワギュウ</t>
    </rPh>
    <rPh sb="2" eb="5">
      <t>ジュセイラン</t>
    </rPh>
    <rPh sb="7" eb="9">
      <t>チョウフク</t>
    </rPh>
    <phoneticPr fontId="1"/>
  </si>
  <si>
    <t>和牛受精卵（性判別）との重複</t>
    <rPh sb="0" eb="2">
      <t>ワギュウ</t>
    </rPh>
    <rPh sb="2" eb="5">
      <t>ジュセイラン</t>
    </rPh>
    <rPh sb="6" eb="7">
      <t>セイ</t>
    </rPh>
    <rPh sb="7" eb="9">
      <t>ハンベツ</t>
    </rPh>
    <rPh sb="12" eb="14">
      <t>チョウフク</t>
    </rPh>
    <phoneticPr fontId="1"/>
  </si>
  <si>
    <t>性判別和牛受精卵との重複</t>
    <rPh sb="0" eb="1">
      <t>セイ</t>
    </rPh>
    <rPh sb="1" eb="3">
      <t>ハンベツ</t>
    </rPh>
    <rPh sb="3" eb="5">
      <t>ワギュウ</t>
    </rPh>
    <rPh sb="5" eb="8">
      <t>ジュセイラン</t>
    </rPh>
    <rPh sb="10" eb="12">
      <t>チョウフク</t>
    </rPh>
    <phoneticPr fontId="1"/>
  </si>
  <si>
    <t>取組頭数計</t>
    <rPh sb="0" eb="2">
      <t>トリクミ</t>
    </rPh>
    <rPh sb="2" eb="4">
      <t>トウスウ</t>
    </rPh>
    <rPh sb="4" eb="5">
      <t>ケイ</t>
    </rPh>
    <phoneticPr fontId="1"/>
  </si>
  <si>
    <t>重複牛の
有無</t>
    <rPh sb="0" eb="2">
      <t>チョウフク</t>
    </rPh>
    <rPh sb="2" eb="3">
      <t>ギュウ</t>
    </rPh>
    <rPh sb="5" eb="7">
      <t>ウム</t>
    </rPh>
    <phoneticPr fontId="1"/>
  </si>
  <si>
    <t>乳用牛の性判別受精卵利用推進管理台帳</t>
    <rPh sb="0" eb="3">
      <t>ニュウヨウギュウ</t>
    </rPh>
    <rPh sb="4" eb="5">
      <t>セイ</t>
    </rPh>
    <rPh sb="5" eb="7">
      <t>ハンベツ</t>
    </rPh>
    <rPh sb="7" eb="10">
      <t>ジュセイラン</t>
    </rPh>
    <rPh sb="10" eb="12">
      <t>リヨウ</t>
    </rPh>
    <rPh sb="12" eb="14">
      <t>スイシン</t>
    </rPh>
    <rPh sb="14" eb="18">
      <t>カンリダイチョウ</t>
    </rPh>
    <phoneticPr fontId="1"/>
  </si>
  <si>
    <t>取組主体名</t>
    <rPh sb="0" eb="2">
      <t>トリクミ</t>
    </rPh>
    <rPh sb="2" eb="4">
      <t>シュタイ</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</si>
</sst>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合&quot;&quot;計&quot;\ \(#,##0&quot;戸&quot;\)"/>
    <numFmt numFmtId="178" formatCode="\(#,##0&quot;本&quot;\)"/>
    <numFmt numFmtId="179" formatCode="\(#,##0&quot;個&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11"/>
      <color theme="1"/>
      <name val="ＭＳ Ｐゴシック"/>
      <family val="3"/>
      <charset val="128"/>
      <scheme val="minor"/>
    </font>
    <font>
      <sz val="8"/>
      <color theme="1"/>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38" fontId="3" fillId="0" borderId="1" xfId="1" applyFont="1" applyBorder="1">
      <alignment vertical="center"/>
    </xf>
    <xf numFmtId="38" fontId="3" fillId="0" borderId="1" xfId="1" applyFont="1" applyBorder="1" applyAlignment="1">
      <alignment vertical="center"/>
    </xf>
    <xf numFmtId="56" fontId="3" fillId="0" borderId="1" xfId="0" applyNumberFormat="1" applyFont="1" applyBorder="1" applyAlignment="1">
      <alignment vertical="center"/>
    </xf>
    <xf numFmtId="49" fontId="3" fillId="0" borderId="1" xfId="0" applyNumberFormat="1" applyFont="1" applyBorder="1" applyAlignment="1">
      <alignment vertical="center"/>
    </xf>
    <xf numFmtId="49" fontId="3" fillId="0" borderId="1" xfId="0" applyNumberFormat="1" applyFont="1" applyBorder="1">
      <alignment vertical="center"/>
    </xf>
    <xf numFmtId="49" fontId="3" fillId="0" borderId="1" xfId="0" applyNumberFormat="1" applyFont="1" applyBorder="1" applyAlignment="1">
      <alignment horizontal="center" vertical="center"/>
    </xf>
    <xf numFmtId="49" fontId="3" fillId="0" borderId="1" xfId="1" applyNumberFormat="1" applyFont="1" applyBorder="1" applyAlignment="1">
      <alignment vertical="center"/>
    </xf>
    <xf numFmtId="49" fontId="3" fillId="0" borderId="1" xfId="1" applyNumberFormat="1" applyFont="1" applyBorder="1" applyAlignment="1">
      <alignment horizontal="right" vertical="center"/>
    </xf>
    <xf numFmtId="0" fontId="3" fillId="0" borderId="6" xfId="0" applyFont="1" applyBorder="1" applyAlignment="1">
      <alignment horizontal="center" vertical="center"/>
    </xf>
    <xf numFmtId="0" fontId="4" fillId="0" borderId="0" xfId="0" applyFont="1" applyAlignment="1">
      <alignment vertical="center"/>
    </xf>
    <xf numFmtId="0" fontId="3" fillId="0" borderId="0" xfId="0" applyFont="1" applyBorder="1">
      <alignment vertical="center"/>
    </xf>
    <xf numFmtId="56" fontId="3" fillId="0" borderId="1" xfId="0" applyNumberFormat="1" applyFont="1" applyBorder="1" applyAlignment="1">
      <alignment horizontal="center" vertical="center"/>
    </xf>
    <xf numFmtId="38" fontId="3" fillId="0" borderId="1" xfId="1" applyFont="1" applyBorder="1" applyAlignment="1">
      <alignment horizontal="right" vertical="center"/>
    </xf>
    <xf numFmtId="49" fontId="3" fillId="0" borderId="0" xfId="0" applyNumberFormat="1" applyFont="1" applyBorder="1">
      <alignment vertical="center"/>
    </xf>
    <xf numFmtId="38" fontId="3" fillId="0" borderId="0" xfId="1" applyFont="1" applyBorder="1">
      <alignment vertical="center"/>
    </xf>
    <xf numFmtId="0" fontId="0" fillId="0" borderId="1" xfId="0" applyBorder="1">
      <alignment vertical="center"/>
    </xf>
    <xf numFmtId="0" fontId="0" fillId="0" borderId="1" xfId="0" applyBorder="1" applyAlignment="1">
      <alignment horizontal="center" vertical="center"/>
    </xf>
    <xf numFmtId="38" fontId="0" fillId="0" borderId="1" xfId="1" applyFont="1" applyBorder="1">
      <alignment vertical="center"/>
    </xf>
    <xf numFmtId="177" fontId="3" fillId="0" borderId="1" xfId="0" applyNumberFormat="1" applyFont="1" applyBorder="1" applyAlignment="1">
      <alignment horizontal="center" vertical="center" shrinkToFit="1"/>
    </xf>
    <xf numFmtId="38" fontId="3" fillId="0" borderId="1" xfId="1" applyFont="1" applyBorder="1" applyAlignment="1">
      <alignment vertical="center" shrinkToFit="1"/>
    </xf>
    <xf numFmtId="176" fontId="3" fillId="0" borderId="10" xfId="0" applyNumberFormat="1" applyFont="1" applyBorder="1" applyAlignment="1">
      <alignment vertical="center" shrinkToFit="1"/>
    </xf>
    <xf numFmtId="176" fontId="3" fillId="0" borderId="1" xfId="0" applyNumberFormat="1" applyFont="1" applyBorder="1" applyAlignment="1">
      <alignment vertical="center" shrinkToFit="1"/>
    </xf>
    <xf numFmtId="178" fontId="3" fillId="0" borderId="1" xfId="0" applyNumberFormat="1" applyFont="1" applyBorder="1" applyAlignment="1">
      <alignment vertical="center" shrinkToFit="1"/>
    </xf>
    <xf numFmtId="176" fontId="3" fillId="0" borderId="10" xfId="1" applyNumberFormat="1" applyFont="1" applyBorder="1" applyAlignment="1">
      <alignment vertical="center" shrinkToFit="1"/>
    </xf>
    <xf numFmtId="176" fontId="0" fillId="0" borderId="0" xfId="0" applyNumberFormat="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vertical="center" shrinkToFit="1"/>
    </xf>
    <xf numFmtId="179" fontId="3" fillId="0" borderId="1"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 xfId="0" applyNumberFormat="1" applyFont="1" applyBorder="1" applyAlignment="1">
      <alignment vertical="center" shrinkToFit="1"/>
    </xf>
    <xf numFmtId="38" fontId="3" fillId="0" borderId="10" xfId="1" applyFont="1" applyBorder="1" applyAlignment="1">
      <alignment vertical="center" shrinkToFit="1"/>
    </xf>
    <xf numFmtId="0" fontId="3" fillId="0" borderId="1" xfId="0" applyFont="1" applyBorder="1" applyAlignment="1">
      <alignment horizontal="center" vertical="center"/>
    </xf>
    <xf numFmtId="0" fontId="0" fillId="0" borderId="0" xfId="0" applyFont="1">
      <alignment vertical="center"/>
    </xf>
    <xf numFmtId="0" fontId="0" fillId="0" borderId="0" xfId="0" applyFont="1" applyAlignment="1">
      <alignment vertical="center" shrinkToFit="1"/>
    </xf>
    <xf numFmtId="0" fontId="0" fillId="0" borderId="1" xfId="0" applyFont="1" applyBorder="1">
      <alignment vertical="center"/>
    </xf>
    <xf numFmtId="0" fontId="0"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4" fillId="2" borderId="0" xfId="0" applyFont="1" applyFill="1">
      <alignment vertical="center"/>
    </xf>
    <xf numFmtId="0" fontId="3" fillId="2" borderId="0" xfId="0" applyFont="1" applyFill="1">
      <alignment vertical="center"/>
    </xf>
    <xf numFmtId="0" fontId="0" fillId="2" borderId="0" xfId="0" applyFill="1">
      <alignment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49" fontId="3" fillId="2" borderId="1" xfId="0" applyNumberFormat="1" applyFont="1" applyFill="1" applyBorder="1">
      <alignment vertical="center"/>
    </xf>
    <xf numFmtId="0" fontId="3" fillId="2" borderId="1" xfId="0" applyFont="1" applyFill="1" applyBorder="1">
      <alignment vertical="center"/>
    </xf>
    <xf numFmtId="49" fontId="3" fillId="2" borderId="1" xfId="0" applyNumberFormat="1" applyFont="1" applyFill="1" applyBorder="1" applyAlignment="1">
      <alignment horizontal="center" vertical="center"/>
    </xf>
    <xf numFmtId="38" fontId="3" fillId="2" borderId="1" xfId="1" applyFont="1" applyFill="1" applyBorder="1">
      <alignment vertical="center"/>
    </xf>
    <xf numFmtId="49" fontId="3" fillId="2" borderId="1" xfId="1" applyNumberFormat="1" applyFont="1" applyFill="1" applyBorder="1" applyAlignment="1">
      <alignment vertical="center"/>
    </xf>
    <xf numFmtId="49" fontId="3" fillId="2" borderId="1" xfId="1" applyNumberFormat="1" applyFont="1" applyFill="1" applyBorder="1" applyAlignment="1">
      <alignment horizontal="right" vertical="center"/>
    </xf>
    <xf numFmtId="38" fontId="3" fillId="2" borderId="1" xfId="1" applyFont="1" applyFill="1" applyBorder="1" applyAlignment="1">
      <alignment vertical="center"/>
    </xf>
    <xf numFmtId="0" fontId="3" fillId="2" borderId="1" xfId="0" applyFont="1" applyFill="1" applyBorder="1" applyAlignment="1">
      <alignment horizontal="center" vertical="center"/>
    </xf>
    <xf numFmtId="0" fontId="3" fillId="2" borderId="10" xfId="0" applyFont="1" applyFill="1" applyBorder="1" applyAlignment="1">
      <alignment vertical="center" shrinkToFit="1"/>
    </xf>
    <xf numFmtId="49" fontId="3" fillId="2" borderId="10" xfId="0" applyNumberFormat="1" applyFont="1" applyFill="1" applyBorder="1" applyAlignment="1">
      <alignment vertical="center" shrinkToFit="1"/>
    </xf>
    <xf numFmtId="49" fontId="3" fillId="2" borderId="1" xfId="0" applyNumberFormat="1" applyFont="1" applyFill="1" applyBorder="1" applyAlignment="1">
      <alignment vertical="center" shrinkToFit="1"/>
    </xf>
    <xf numFmtId="38" fontId="3" fillId="2" borderId="10" xfId="1" applyFont="1" applyFill="1" applyBorder="1" applyAlignment="1">
      <alignment vertical="center" shrinkToFit="1"/>
    </xf>
    <xf numFmtId="0" fontId="0" fillId="2" borderId="0" xfId="0" applyFill="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vertical="center" shrinkToFit="1"/>
    </xf>
    <xf numFmtId="49" fontId="3" fillId="2" borderId="0" xfId="0" applyNumberFormat="1" applyFont="1" applyFill="1" applyAlignment="1">
      <alignment vertical="center" shrinkToFit="1"/>
    </xf>
    <xf numFmtId="179" fontId="3" fillId="2" borderId="0" xfId="0" applyNumberFormat="1" applyFont="1" applyFill="1" applyAlignment="1">
      <alignment vertical="center" shrinkToFit="1"/>
    </xf>
    <xf numFmtId="49" fontId="3" fillId="2" borderId="0" xfId="0" applyNumberFormat="1" applyFont="1" applyFill="1">
      <alignment vertical="center"/>
    </xf>
    <xf numFmtId="38" fontId="3" fillId="2" borderId="0" xfId="1" applyFont="1" applyFill="1" applyBorder="1">
      <alignment vertical="center"/>
    </xf>
    <xf numFmtId="0" fontId="4" fillId="2" borderId="0" xfId="0" applyFont="1" applyFill="1" applyAlignment="1">
      <alignment horizontal="center" vertical="center"/>
    </xf>
    <xf numFmtId="56" fontId="3" fillId="2" borderId="1" xfId="0" applyNumberFormat="1" applyFont="1" applyFill="1" applyBorder="1">
      <alignment vertical="center"/>
    </xf>
    <xf numFmtId="38" fontId="6" fillId="2" borderId="1" xfId="1" applyFont="1" applyFill="1" applyBorder="1" applyAlignment="1">
      <alignment vertical="center" wrapText="1"/>
    </xf>
    <xf numFmtId="0" fontId="3" fillId="2" borderId="1" xfId="0" applyFont="1" applyFill="1" applyBorder="1" applyAlignment="1">
      <alignment vertical="center" shrinkToFit="1"/>
    </xf>
    <xf numFmtId="0" fontId="0" fillId="0" borderId="0" xfId="0" applyAlignment="1">
      <alignment horizontal="center" vertical="center"/>
    </xf>
    <xf numFmtId="176" fontId="0" fillId="0" borderId="1" xfId="0" applyNumberFormat="1" applyBorder="1" applyAlignment="1">
      <alignment horizontal="center" vertical="center" shrinkToFit="1"/>
    </xf>
    <xf numFmtId="0" fontId="0" fillId="0" borderId="0" xfId="0" applyFont="1" applyAlignment="1">
      <alignment horizontal="center" vertical="center"/>
    </xf>
    <xf numFmtId="0" fontId="3" fillId="0" borderId="1" xfId="0" applyFont="1" applyBorder="1" applyAlignment="1">
      <alignment horizontal="right" vertical="center"/>
    </xf>
    <xf numFmtId="0" fontId="3" fillId="2" borderId="1" xfId="0" applyNumberFormat="1" applyFont="1" applyFill="1" applyBorder="1" applyAlignment="1">
      <alignment horizontal="right" vertical="center"/>
    </xf>
    <xf numFmtId="0" fontId="5" fillId="2" borderId="0" xfId="0" quotePrefix="1"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cellXfs>
  <cellStyles count="2">
    <cellStyle name="桁区切り" xfId="1" builtinId="6"/>
    <cellStyle name="標準" xfId="0" builtinId="0"/>
  </cellStyles>
  <dxfs count="16">
    <dxf>
      <font>
        <b/>
        <i val="0"/>
        <color rgb="FFFF0000"/>
      </font>
      <fill>
        <patternFill>
          <bgColor rgb="FFFFFF00"/>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W35"/>
  <sheetViews>
    <sheetView showGridLines="0" tabSelected="1"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M20" sqref="M20"/>
    </sheetView>
  </sheetViews>
  <sheetFormatPr defaultRowHeight="13.5" x14ac:dyDescent="0.15"/>
  <cols>
    <col min="1" max="1" width="10.875" customWidth="1"/>
    <col min="2" max="2" width="5.125" customWidth="1"/>
    <col min="3" max="3" width="5.5" customWidth="1"/>
    <col min="4" max="4" width="10.5" customWidth="1"/>
    <col min="5" max="5" width="12.375" customWidth="1"/>
    <col min="6" max="6" width="10.125" customWidth="1"/>
    <col min="7" max="7" width="8.125" customWidth="1"/>
    <col min="8" max="8" width="16.375" customWidth="1"/>
    <col min="9" max="9" width="7.5" bestFit="1" customWidth="1"/>
    <col min="10" max="10" width="9.5" bestFit="1" customWidth="1"/>
    <col min="11" max="12" width="8" bestFit="1" customWidth="1"/>
    <col min="13" max="15" width="10.625" customWidth="1"/>
    <col min="16" max="16" width="8.875" customWidth="1"/>
    <col min="18" max="18" width="9.625" customWidth="1"/>
    <col min="19" max="19" width="1.625" customWidth="1"/>
    <col min="20" max="23" width="10.375" customWidth="1"/>
  </cols>
  <sheetData>
    <row r="1" spans="1:23" ht="14.25" x14ac:dyDescent="0.15">
      <c r="A1" s="2" t="s">
        <v>39</v>
      </c>
      <c r="B1" s="1"/>
      <c r="C1" s="1"/>
      <c r="D1" s="1"/>
      <c r="E1" s="1"/>
      <c r="F1" s="1"/>
      <c r="G1" s="1"/>
      <c r="H1" s="1"/>
      <c r="I1" s="1"/>
      <c r="J1" s="1"/>
      <c r="K1" s="1"/>
      <c r="L1" s="1"/>
      <c r="M1" s="1"/>
      <c r="N1" s="1"/>
      <c r="O1" s="1"/>
      <c r="P1" s="1"/>
      <c r="Q1" s="1"/>
    </row>
    <row r="2" spans="1:23" ht="14.25" x14ac:dyDescent="0.15">
      <c r="B2" s="14"/>
      <c r="C2" s="14"/>
      <c r="D2" s="14"/>
      <c r="E2" s="14"/>
      <c r="F2" s="14"/>
      <c r="G2" s="84" t="s">
        <v>32</v>
      </c>
      <c r="H2" s="84"/>
      <c r="I2" s="84"/>
      <c r="J2" s="84"/>
      <c r="K2" s="84"/>
      <c r="L2" s="14"/>
      <c r="M2" s="14"/>
      <c r="N2" s="14"/>
      <c r="O2" s="14"/>
      <c r="P2" s="14"/>
      <c r="Q2" s="14"/>
    </row>
    <row r="3" spans="1:23" x14ac:dyDescent="0.15">
      <c r="A3" s="1"/>
      <c r="B3" s="1"/>
      <c r="C3" s="1"/>
      <c r="D3" s="1"/>
      <c r="E3" s="1"/>
      <c r="F3" s="1"/>
      <c r="G3" s="1"/>
      <c r="H3" s="1"/>
      <c r="I3" s="1"/>
      <c r="J3" s="1"/>
      <c r="K3" s="1"/>
      <c r="L3" s="1"/>
      <c r="M3" s="1"/>
      <c r="N3" s="93" t="s">
        <v>121</v>
      </c>
      <c r="O3" s="93"/>
      <c r="P3" s="94"/>
      <c r="Q3" s="95"/>
      <c r="R3" s="96"/>
    </row>
    <row r="4" spans="1:23" x14ac:dyDescent="0.15">
      <c r="A4" s="1"/>
      <c r="B4" s="1"/>
      <c r="C4" s="1"/>
      <c r="D4" s="1"/>
      <c r="E4" s="1"/>
      <c r="F4" s="1"/>
      <c r="G4" s="1"/>
      <c r="H4" s="1"/>
      <c r="I4" s="1"/>
      <c r="J4" s="1"/>
      <c r="K4" s="1"/>
      <c r="L4" s="1"/>
      <c r="M4" s="1"/>
      <c r="N4" s="1"/>
      <c r="O4" s="1"/>
      <c r="P4" s="1"/>
      <c r="Q4" s="1"/>
      <c r="R4" s="1"/>
    </row>
    <row r="5" spans="1:23" ht="24" customHeight="1" x14ac:dyDescent="0.15">
      <c r="A5" s="81" t="s">
        <v>4</v>
      </c>
      <c r="B5" s="81" t="s">
        <v>5</v>
      </c>
      <c r="C5" s="81" t="s">
        <v>21</v>
      </c>
      <c r="D5" s="81" t="s">
        <v>22</v>
      </c>
      <c r="E5" s="81" t="s">
        <v>14</v>
      </c>
      <c r="F5" s="81" t="s">
        <v>29</v>
      </c>
      <c r="G5" s="87" t="s">
        <v>23</v>
      </c>
      <c r="H5" s="88"/>
      <c r="I5" s="88"/>
      <c r="J5" s="89"/>
      <c r="K5" s="81" t="s">
        <v>30</v>
      </c>
      <c r="L5" s="81" t="s">
        <v>31</v>
      </c>
      <c r="M5" s="85" t="s">
        <v>6</v>
      </c>
      <c r="N5" s="81" t="s">
        <v>7</v>
      </c>
      <c r="O5" s="81" t="s">
        <v>8</v>
      </c>
      <c r="P5" s="81" t="s">
        <v>11</v>
      </c>
      <c r="Q5" s="81" t="s">
        <v>18</v>
      </c>
      <c r="R5" s="81" t="s">
        <v>13</v>
      </c>
      <c r="T5" s="79" t="s">
        <v>119</v>
      </c>
      <c r="U5" s="80" t="s">
        <v>114</v>
      </c>
      <c r="V5" s="79" t="s">
        <v>115</v>
      </c>
      <c r="W5" s="79" t="s">
        <v>116</v>
      </c>
    </row>
    <row r="6" spans="1:23" ht="24" customHeight="1" x14ac:dyDescent="0.15">
      <c r="A6" s="82"/>
      <c r="B6" s="82"/>
      <c r="C6" s="82"/>
      <c r="D6" s="82"/>
      <c r="E6" s="82"/>
      <c r="F6" s="82"/>
      <c r="G6" s="90" t="s">
        <v>26</v>
      </c>
      <c r="H6" s="91"/>
      <c r="I6" s="91"/>
      <c r="J6" s="92"/>
      <c r="K6" s="82"/>
      <c r="L6" s="82"/>
      <c r="M6" s="86"/>
      <c r="N6" s="82"/>
      <c r="O6" s="82"/>
      <c r="P6" s="82"/>
      <c r="Q6" s="82"/>
      <c r="R6" s="82"/>
      <c r="T6" s="79"/>
      <c r="U6" s="80"/>
      <c r="V6" s="79"/>
      <c r="W6" s="79"/>
    </row>
    <row r="7" spans="1:23" ht="28.5" customHeight="1" x14ac:dyDescent="0.15">
      <c r="A7" s="83"/>
      <c r="B7" s="83"/>
      <c r="C7" s="83"/>
      <c r="D7" s="83"/>
      <c r="E7" s="83"/>
      <c r="F7" s="83"/>
      <c r="G7" s="42" t="s">
        <v>25</v>
      </c>
      <c r="H7" s="42" t="s">
        <v>24</v>
      </c>
      <c r="I7" s="42" t="s">
        <v>28</v>
      </c>
      <c r="J7" s="42" t="s">
        <v>27</v>
      </c>
      <c r="K7" s="13" t="s">
        <v>0</v>
      </c>
      <c r="L7" s="13" t="s">
        <v>1</v>
      </c>
      <c r="M7" s="13" t="s">
        <v>19</v>
      </c>
      <c r="N7" s="13" t="s">
        <v>2</v>
      </c>
      <c r="O7" s="13" t="s">
        <v>20</v>
      </c>
      <c r="P7" s="13" t="s">
        <v>3</v>
      </c>
      <c r="Q7" s="83"/>
      <c r="R7" s="83"/>
      <c r="T7" s="79"/>
      <c r="U7" s="80"/>
      <c r="V7" s="79"/>
      <c r="W7" s="79"/>
    </row>
    <row r="8" spans="1:23" x14ac:dyDescent="0.15">
      <c r="A8" s="8"/>
      <c r="B8" s="6"/>
      <c r="C8" s="6"/>
      <c r="D8" s="8"/>
      <c r="E8" s="8"/>
      <c r="F8" s="10"/>
      <c r="G8" s="10"/>
      <c r="H8" s="10"/>
      <c r="I8" s="10"/>
      <c r="J8" s="10"/>
      <c r="K8" s="5"/>
      <c r="L8" s="5"/>
      <c r="M8" s="5">
        <f t="shared" ref="M8:M22" si="0">K8+L8</f>
        <v>0</v>
      </c>
      <c r="N8" s="6">
        <f t="shared" ref="N8:N21" si="1">M8</f>
        <v>0</v>
      </c>
      <c r="O8" s="6">
        <f t="shared" ref="O8:O22" si="2">ROUNDDOWN(N8/2,0)</f>
        <v>0</v>
      </c>
      <c r="P8" s="6">
        <f t="shared" ref="P8:P13" si="3">IF(O8&gt;6000,6000,O8)</f>
        <v>0</v>
      </c>
      <c r="Q8" s="11"/>
      <c r="R8" s="11"/>
      <c r="T8" s="72" t="str">
        <f>IF(COUNTIF($D$8:D8,D8)=1,"〇",IF(D8="","",COUNTIF($D$8:D8,D8)))</f>
        <v/>
      </c>
      <c r="U8" s="72" t="str">
        <f>IF(COUNTIF(高受胎率精液!D:D,D8)&gt;=1,"×",IF(D8="","","〇"))</f>
        <v/>
      </c>
      <c r="V8" s="72" t="str">
        <f>IF(COUNTIF(和牛受精卵!E:E,D8)&gt;=1,"×",IF(D8="","","〇"))</f>
        <v/>
      </c>
      <c r="W8" s="72" t="str">
        <f>IF(COUNTIF('和牛受精卵 (性判別)'!E:E,D8)&gt;=1,"×",IF(D8="","","〇"))</f>
        <v/>
      </c>
    </row>
    <row r="9" spans="1:23" x14ac:dyDescent="0.15">
      <c r="A9" s="8"/>
      <c r="B9" s="6"/>
      <c r="C9" s="6"/>
      <c r="D9" s="8"/>
      <c r="E9" s="8"/>
      <c r="F9" s="10"/>
      <c r="G9" s="10"/>
      <c r="H9" s="10"/>
      <c r="I9" s="10"/>
      <c r="J9" s="10"/>
      <c r="K9" s="5"/>
      <c r="L9" s="5"/>
      <c r="M9" s="5">
        <f t="shared" si="0"/>
        <v>0</v>
      </c>
      <c r="N9" s="6">
        <f t="shared" si="1"/>
        <v>0</v>
      </c>
      <c r="O9" s="6">
        <f t="shared" si="2"/>
        <v>0</v>
      </c>
      <c r="P9" s="6">
        <f t="shared" si="3"/>
        <v>0</v>
      </c>
      <c r="Q9" s="11"/>
      <c r="R9" s="11"/>
      <c r="T9" s="72" t="str">
        <f>IF(COUNTIF($D$8:D9,D9)=1,"〇",IF(D9="","",COUNTIF($D$8:D9,D9)))</f>
        <v/>
      </c>
      <c r="U9" s="72" t="str">
        <f>IF(COUNTIF(高受胎率精液!D:D,D9)&gt;=1,"×",IF(D9="","","〇"))</f>
        <v/>
      </c>
      <c r="V9" s="72" t="str">
        <f>IF(COUNTIF(和牛受精卵!E:E,D9)&gt;=1,"×",IF(D9="","","〇"))</f>
        <v/>
      </c>
      <c r="W9" s="72" t="str">
        <f>IF(COUNTIF('和牛受精卵 (性判別)'!E:E,D9)&gt;=1,"×",IF(D9="","","〇"))</f>
        <v/>
      </c>
    </row>
    <row r="10" spans="1:23" x14ac:dyDescent="0.15">
      <c r="A10" s="8"/>
      <c r="B10" s="6"/>
      <c r="C10" s="6"/>
      <c r="D10" s="8"/>
      <c r="E10" s="8"/>
      <c r="F10" s="10"/>
      <c r="G10" s="10"/>
      <c r="H10" s="10"/>
      <c r="I10" s="10"/>
      <c r="J10" s="10"/>
      <c r="K10" s="5"/>
      <c r="L10" s="5"/>
      <c r="M10" s="5">
        <f t="shared" si="0"/>
        <v>0</v>
      </c>
      <c r="N10" s="6">
        <f t="shared" si="1"/>
        <v>0</v>
      </c>
      <c r="O10" s="6">
        <f t="shared" si="2"/>
        <v>0</v>
      </c>
      <c r="P10" s="6">
        <f t="shared" si="3"/>
        <v>0</v>
      </c>
      <c r="Q10" s="11"/>
      <c r="R10" s="11"/>
      <c r="T10" s="72" t="str">
        <f>IF(COUNTIF($D$8:D10,D10)=1,"〇",IF(D10="","",COUNTIF($D$8:D10,D10)))</f>
        <v/>
      </c>
      <c r="U10" s="72" t="str">
        <f>IF(COUNTIF(高受胎率精液!D:D,D10)&gt;=1,"×",IF(D10="","","〇"))</f>
        <v/>
      </c>
      <c r="V10" s="72" t="str">
        <f>IF(COUNTIF(和牛受精卵!E:E,D10)&gt;=1,"×",IF(D10="","","〇"))</f>
        <v/>
      </c>
      <c r="W10" s="72" t="str">
        <f>IF(COUNTIF('和牛受精卵 (性判別)'!E:E,D10)&gt;=1,"×",IF(D10="","","〇"))</f>
        <v/>
      </c>
    </row>
    <row r="11" spans="1:23" x14ac:dyDescent="0.15">
      <c r="A11" s="8"/>
      <c r="B11" s="6"/>
      <c r="C11" s="6"/>
      <c r="D11" s="8"/>
      <c r="E11" s="10"/>
      <c r="F11" s="10"/>
      <c r="G11" s="10"/>
      <c r="H11" s="10"/>
      <c r="I11" s="10"/>
      <c r="J11" s="10"/>
      <c r="K11" s="5"/>
      <c r="L11" s="5"/>
      <c r="M11" s="5">
        <f t="shared" si="0"/>
        <v>0</v>
      </c>
      <c r="N11" s="6">
        <f t="shared" si="1"/>
        <v>0</v>
      </c>
      <c r="O11" s="6">
        <f t="shared" si="2"/>
        <v>0</v>
      </c>
      <c r="P11" s="6">
        <f t="shared" si="3"/>
        <v>0</v>
      </c>
      <c r="Q11" s="12"/>
      <c r="R11" s="12"/>
      <c r="T11" s="72" t="str">
        <f>IF(COUNTIF($D$8:D11,D11)=1,"〇",IF(D11="","",COUNTIF($D$8:D11,D11)))</f>
        <v/>
      </c>
      <c r="U11" s="72" t="str">
        <f>IF(COUNTIF(高受胎率精液!D:D,D11)&gt;=1,"×",IF(D11="","","〇"))</f>
        <v/>
      </c>
      <c r="V11" s="72" t="str">
        <f>IF(COUNTIF(和牛受精卵!E:E,D11)&gt;=1,"×",IF(D11="","","〇"))</f>
        <v/>
      </c>
      <c r="W11" s="72" t="str">
        <f>IF(COUNTIF('和牛受精卵 (性判別)'!E:E,D11)&gt;=1,"×",IF(D11="","","〇"))</f>
        <v/>
      </c>
    </row>
    <row r="12" spans="1:23" x14ac:dyDescent="0.15">
      <c r="A12" s="8"/>
      <c r="B12" s="6"/>
      <c r="C12" s="6"/>
      <c r="D12" s="8"/>
      <c r="E12" s="8"/>
      <c r="F12" s="10"/>
      <c r="G12" s="10"/>
      <c r="H12" s="10"/>
      <c r="I12" s="10"/>
      <c r="J12" s="10"/>
      <c r="K12" s="5"/>
      <c r="L12" s="5"/>
      <c r="M12" s="5">
        <f t="shared" si="0"/>
        <v>0</v>
      </c>
      <c r="N12" s="6">
        <f t="shared" si="1"/>
        <v>0</v>
      </c>
      <c r="O12" s="6">
        <f t="shared" si="2"/>
        <v>0</v>
      </c>
      <c r="P12" s="6">
        <f t="shared" si="3"/>
        <v>0</v>
      </c>
      <c r="Q12" s="11"/>
      <c r="R12" s="11"/>
      <c r="T12" s="72" t="str">
        <f>IF(COUNTIF($D$8:D12,D12)=1,"〇",IF(D12="","",COUNTIF($D$8:D12,D12)))</f>
        <v/>
      </c>
      <c r="U12" s="72" t="str">
        <f>IF(COUNTIF(高受胎率精液!D:D,D12)&gt;=1,"×",IF(D12="","","〇"))</f>
        <v/>
      </c>
      <c r="V12" s="72" t="str">
        <f>IF(COUNTIF(和牛受精卵!E:E,D12)&gt;=1,"×",IF(D12="","","〇"))</f>
        <v/>
      </c>
      <c r="W12" s="72" t="str">
        <f>IF(COUNTIF('和牛受精卵 (性判別)'!E:E,D12)&gt;=1,"×",IF(D12="","","〇"))</f>
        <v/>
      </c>
    </row>
    <row r="13" spans="1:23" x14ac:dyDescent="0.15">
      <c r="A13" s="8"/>
      <c r="B13" s="6"/>
      <c r="C13" s="6"/>
      <c r="D13" s="8"/>
      <c r="E13" s="8"/>
      <c r="F13" s="10"/>
      <c r="G13" s="10"/>
      <c r="H13" s="10"/>
      <c r="I13" s="10"/>
      <c r="J13" s="10"/>
      <c r="K13" s="5"/>
      <c r="L13" s="5"/>
      <c r="M13" s="5">
        <f t="shared" si="0"/>
        <v>0</v>
      </c>
      <c r="N13" s="6">
        <f t="shared" si="1"/>
        <v>0</v>
      </c>
      <c r="O13" s="6">
        <f t="shared" si="2"/>
        <v>0</v>
      </c>
      <c r="P13" s="6">
        <f t="shared" si="3"/>
        <v>0</v>
      </c>
      <c r="Q13" s="11"/>
      <c r="R13" s="11"/>
      <c r="T13" s="72" t="str">
        <f>IF(COUNTIF($D$8:D13,D13)=1,"〇",IF(D13="","",COUNTIF($D$8:D13,D13)))</f>
        <v/>
      </c>
      <c r="U13" s="72" t="str">
        <f>IF(COUNTIF(高受胎率精液!D:D,D13)&gt;=1,"×",IF(D13="","","〇"))</f>
        <v/>
      </c>
      <c r="V13" s="72" t="str">
        <f>IF(COUNTIF(和牛受精卵!E:E,D13)&gt;=1,"×",IF(D13="","","〇"))</f>
        <v/>
      </c>
      <c r="W13" s="72" t="str">
        <f>IF(COUNTIF('和牛受精卵 (性判別)'!E:E,D13)&gt;=1,"×",IF(D13="","","〇"))</f>
        <v/>
      </c>
    </row>
    <row r="14" spans="1:23" x14ac:dyDescent="0.15">
      <c r="A14" s="8"/>
      <c r="B14" s="6"/>
      <c r="C14" s="6"/>
      <c r="D14" s="8"/>
      <c r="E14" s="8"/>
      <c r="F14" s="8"/>
      <c r="G14" s="8"/>
      <c r="H14" s="8"/>
      <c r="I14" s="8"/>
      <c r="J14" s="8"/>
      <c r="K14" s="6"/>
      <c r="L14" s="6"/>
      <c r="M14" s="5">
        <f t="shared" si="0"/>
        <v>0</v>
      </c>
      <c r="N14" s="6">
        <f t="shared" si="1"/>
        <v>0</v>
      </c>
      <c r="O14" s="6">
        <f t="shared" si="2"/>
        <v>0</v>
      </c>
      <c r="P14" s="6">
        <f>IF(O14&gt;6000,6000,O14)</f>
        <v>0</v>
      </c>
      <c r="Q14" s="11"/>
      <c r="R14" s="11"/>
      <c r="T14" s="72" t="str">
        <f>IF(COUNTIF($D$8:D14,D14)=1,"〇",IF(D14="","",COUNTIF($D$8:D14,D14)))</f>
        <v/>
      </c>
      <c r="U14" s="72" t="str">
        <f>IF(COUNTIF(高受胎率精液!D:D,D14)&gt;=1,"×",IF(D14="","","〇"))</f>
        <v/>
      </c>
      <c r="V14" s="72" t="str">
        <f>IF(COUNTIF(和牛受精卵!E:E,D14)&gt;=1,"×",IF(D14="","","〇"))</f>
        <v/>
      </c>
      <c r="W14" s="72" t="str">
        <f>IF(COUNTIF('和牛受精卵 (性判別)'!E:E,D14)&gt;=1,"×",IF(D14="","","〇"))</f>
        <v/>
      </c>
    </row>
    <row r="15" spans="1:23" x14ac:dyDescent="0.15">
      <c r="A15" s="8"/>
      <c r="B15" s="6"/>
      <c r="C15" s="6"/>
      <c r="D15" s="8"/>
      <c r="E15" s="8"/>
      <c r="F15" s="8"/>
      <c r="G15" s="8"/>
      <c r="H15" s="8"/>
      <c r="I15" s="8"/>
      <c r="J15" s="8"/>
      <c r="K15" s="6"/>
      <c r="L15" s="6"/>
      <c r="M15" s="5">
        <f t="shared" si="0"/>
        <v>0</v>
      </c>
      <c r="N15" s="6">
        <f t="shared" si="1"/>
        <v>0</v>
      </c>
      <c r="O15" s="6">
        <f t="shared" si="2"/>
        <v>0</v>
      </c>
      <c r="P15" s="6">
        <f>IF(O15&gt;6000,6000,O15)</f>
        <v>0</v>
      </c>
      <c r="Q15" s="11"/>
      <c r="R15" s="11"/>
      <c r="T15" s="72" t="str">
        <f>IF(COUNTIF($D$8:D15,D15)=1,"〇",IF(D15="","",COUNTIF($D$8:D15,D15)))</f>
        <v/>
      </c>
      <c r="U15" s="72" t="str">
        <f>IF(COUNTIF(高受胎率精液!D:D,D15)&gt;=1,"×",IF(D15="","","〇"))</f>
        <v/>
      </c>
      <c r="V15" s="72" t="str">
        <f>IF(COUNTIF(和牛受精卵!E:E,D15)&gt;=1,"×",IF(D15="","","〇"))</f>
        <v/>
      </c>
      <c r="W15" s="72" t="str">
        <f>IF(COUNTIF('和牛受精卵 (性判別)'!E:E,D15)&gt;=1,"×",IF(D15="","","〇"))</f>
        <v/>
      </c>
    </row>
    <row r="16" spans="1:23" x14ac:dyDescent="0.15">
      <c r="A16" s="8"/>
      <c r="B16" s="6"/>
      <c r="C16" s="6"/>
      <c r="D16" s="8"/>
      <c r="E16" s="9"/>
      <c r="F16" s="9"/>
      <c r="G16" s="9"/>
      <c r="H16" s="9"/>
      <c r="I16" s="9"/>
      <c r="J16" s="9"/>
      <c r="K16" s="5"/>
      <c r="L16" s="5"/>
      <c r="M16" s="5">
        <f t="shared" si="0"/>
        <v>0</v>
      </c>
      <c r="N16" s="6">
        <f t="shared" si="1"/>
        <v>0</v>
      </c>
      <c r="O16" s="6">
        <f t="shared" si="2"/>
        <v>0</v>
      </c>
      <c r="P16" s="6">
        <f t="shared" ref="P16:P21" si="4">IF(O16&gt;6000,6000,O16)</f>
        <v>0</v>
      </c>
      <c r="Q16" s="9"/>
      <c r="R16" s="9"/>
      <c r="T16" s="72" t="str">
        <f>IF(COUNTIF($D$8:D16,D16)=1,"〇",IF(D16="","",COUNTIF($D$8:D16,D16)))</f>
        <v/>
      </c>
      <c r="U16" s="72" t="str">
        <f>IF(COUNTIF(高受胎率精液!D:D,D16)&gt;=1,"×",IF(D16="","","〇"))</f>
        <v/>
      </c>
      <c r="V16" s="72" t="str">
        <f>IF(COUNTIF(和牛受精卵!E:E,D16)&gt;=1,"×",IF(D16="","","〇"))</f>
        <v/>
      </c>
      <c r="W16" s="72" t="str">
        <f>IF(COUNTIF('和牛受精卵 (性判別)'!E:E,D16)&gt;=1,"×",IF(D16="","","〇"))</f>
        <v/>
      </c>
    </row>
    <row r="17" spans="1:23" x14ac:dyDescent="0.15">
      <c r="A17" s="8"/>
      <c r="B17" s="6"/>
      <c r="C17" s="6"/>
      <c r="D17" s="8"/>
      <c r="E17" s="9"/>
      <c r="F17" s="9"/>
      <c r="G17" s="9"/>
      <c r="H17" s="9"/>
      <c r="I17" s="9"/>
      <c r="J17" s="9"/>
      <c r="K17" s="5"/>
      <c r="L17" s="5"/>
      <c r="M17" s="5">
        <f t="shared" si="0"/>
        <v>0</v>
      </c>
      <c r="N17" s="6">
        <f t="shared" si="1"/>
        <v>0</v>
      </c>
      <c r="O17" s="6">
        <f t="shared" si="2"/>
        <v>0</v>
      </c>
      <c r="P17" s="6">
        <f t="shared" si="4"/>
        <v>0</v>
      </c>
      <c r="Q17" s="9"/>
      <c r="R17" s="9"/>
      <c r="T17" s="72" t="str">
        <f>IF(COUNTIF($D$8:D17,D17)=1,"〇",IF(D17="","",COUNTIF($D$8:D17,D17)))</f>
        <v/>
      </c>
      <c r="U17" s="72" t="str">
        <f>IF(COUNTIF(高受胎率精液!D:D,D17)&gt;=1,"×",IF(D17="","","〇"))</f>
        <v/>
      </c>
      <c r="V17" s="72" t="str">
        <f>IF(COUNTIF(和牛受精卵!E:E,D17)&gt;=1,"×",IF(D17="","","〇"))</f>
        <v/>
      </c>
      <c r="W17" s="72" t="str">
        <f>IF(COUNTIF('和牛受精卵 (性判別)'!E:E,D17)&gt;=1,"×",IF(D17="","","〇"))</f>
        <v/>
      </c>
    </row>
    <row r="18" spans="1:23" x14ac:dyDescent="0.15">
      <c r="A18" s="8"/>
      <c r="B18" s="6"/>
      <c r="C18" s="6"/>
      <c r="D18" s="8"/>
      <c r="E18" s="9"/>
      <c r="F18" s="9"/>
      <c r="G18" s="9"/>
      <c r="H18" s="9"/>
      <c r="I18" s="9"/>
      <c r="J18" s="9"/>
      <c r="K18" s="5"/>
      <c r="L18" s="5"/>
      <c r="M18" s="5">
        <f t="shared" si="0"/>
        <v>0</v>
      </c>
      <c r="N18" s="6">
        <f t="shared" si="1"/>
        <v>0</v>
      </c>
      <c r="O18" s="6">
        <f t="shared" si="2"/>
        <v>0</v>
      </c>
      <c r="P18" s="6">
        <f t="shared" si="4"/>
        <v>0</v>
      </c>
      <c r="Q18" s="9"/>
      <c r="R18" s="9"/>
      <c r="T18" s="72" t="str">
        <f>IF(COUNTIF($D$8:D18,D18)=1,"〇",IF(D18="","",COUNTIF($D$8:D18,D18)))</f>
        <v/>
      </c>
      <c r="U18" s="72" t="str">
        <f>IF(COUNTIF(高受胎率精液!D:D,D18)&gt;=1,"×",IF(D18="","","〇"))</f>
        <v/>
      </c>
      <c r="V18" s="72" t="str">
        <f>IF(COUNTIF(和牛受精卵!E:E,D18)&gt;=1,"×",IF(D18="","","〇"))</f>
        <v/>
      </c>
      <c r="W18" s="72" t="str">
        <f>IF(COUNTIF('和牛受精卵 (性判別)'!E:E,D18)&gt;=1,"×",IF(D18="","","〇"))</f>
        <v/>
      </c>
    </row>
    <row r="19" spans="1:23" x14ac:dyDescent="0.15">
      <c r="A19" s="8"/>
      <c r="B19" s="6"/>
      <c r="C19" s="6"/>
      <c r="D19" s="9"/>
      <c r="E19" s="9"/>
      <c r="F19" s="9"/>
      <c r="G19" s="9"/>
      <c r="H19" s="9"/>
      <c r="I19" s="9"/>
      <c r="J19" s="9"/>
      <c r="K19" s="5"/>
      <c r="L19" s="5"/>
      <c r="M19" s="5">
        <f t="shared" si="0"/>
        <v>0</v>
      </c>
      <c r="N19" s="6">
        <f t="shared" si="1"/>
        <v>0</v>
      </c>
      <c r="O19" s="6">
        <f t="shared" si="2"/>
        <v>0</v>
      </c>
      <c r="P19" s="6">
        <f t="shared" si="4"/>
        <v>0</v>
      </c>
      <c r="Q19" s="9"/>
      <c r="R19" s="9"/>
      <c r="T19" s="72" t="str">
        <f>IF(COUNTIF($D$8:D19,D19)=1,"〇",IF(D19="","",COUNTIF($D$8:D19,D19)))</f>
        <v/>
      </c>
      <c r="U19" s="72" t="str">
        <f>IF(COUNTIF(高受胎率精液!D:D,D19)&gt;=1,"×",IF(D19="","","〇"))</f>
        <v/>
      </c>
      <c r="V19" s="72" t="str">
        <f>IF(COUNTIF(和牛受精卵!E:E,D19)&gt;=1,"×",IF(D19="","","〇"))</f>
        <v/>
      </c>
      <c r="W19" s="72" t="str">
        <f>IF(COUNTIF('和牛受精卵 (性判別)'!E:E,D19)&gt;=1,"×",IF(D19="","","〇"))</f>
        <v/>
      </c>
    </row>
    <row r="20" spans="1:23" x14ac:dyDescent="0.15">
      <c r="A20" s="8"/>
      <c r="B20" s="6"/>
      <c r="C20" s="6"/>
      <c r="D20" s="9"/>
      <c r="E20" s="9"/>
      <c r="F20" s="9"/>
      <c r="G20" s="9"/>
      <c r="H20" s="9"/>
      <c r="I20" s="9"/>
      <c r="J20" s="9"/>
      <c r="K20" s="5"/>
      <c r="L20" s="5"/>
      <c r="M20" s="5">
        <f t="shared" si="0"/>
        <v>0</v>
      </c>
      <c r="N20" s="6">
        <f t="shared" si="1"/>
        <v>0</v>
      </c>
      <c r="O20" s="6">
        <f t="shared" si="2"/>
        <v>0</v>
      </c>
      <c r="P20" s="6">
        <f t="shared" si="4"/>
        <v>0</v>
      </c>
      <c r="Q20" s="9"/>
      <c r="R20" s="9"/>
      <c r="T20" s="72" t="str">
        <f>IF(COUNTIF($D$8:D20,D20)=1,"〇",IF(D20="","",COUNTIF($D$8:D20,D20)))</f>
        <v/>
      </c>
      <c r="U20" s="72" t="str">
        <f>IF(COUNTIF(高受胎率精液!D:D,D20)&gt;=1,"×",IF(D20="","","〇"))</f>
        <v/>
      </c>
      <c r="V20" s="72" t="str">
        <f>IF(COUNTIF(和牛受精卵!E:E,D20)&gt;=1,"×",IF(D20="","","〇"))</f>
        <v/>
      </c>
      <c r="W20" s="72" t="str">
        <f>IF(COUNTIF('和牛受精卵 (性判別)'!E:E,D20)&gt;=1,"×",IF(D20="","","〇"))</f>
        <v/>
      </c>
    </row>
    <row r="21" spans="1:23" x14ac:dyDescent="0.15">
      <c r="A21" s="8"/>
      <c r="B21" s="6"/>
      <c r="C21" s="6"/>
      <c r="D21" s="9"/>
      <c r="E21" s="9"/>
      <c r="F21" s="9"/>
      <c r="G21" s="9"/>
      <c r="H21" s="9"/>
      <c r="I21" s="9"/>
      <c r="J21" s="9"/>
      <c r="K21" s="5"/>
      <c r="L21" s="5"/>
      <c r="M21" s="5">
        <f t="shared" si="0"/>
        <v>0</v>
      </c>
      <c r="N21" s="6">
        <f t="shared" si="1"/>
        <v>0</v>
      </c>
      <c r="O21" s="6">
        <f t="shared" si="2"/>
        <v>0</v>
      </c>
      <c r="P21" s="6">
        <f t="shared" si="4"/>
        <v>0</v>
      </c>
      <c r="Q21" s="9"/>
      <c r="R21" s="9"/>
      <c r="T21" s="72" t="str">
        <f>IF(COUNTIF($D$8:D21,D21)=1,"〇",IF(D21="","",COUNTIF($D$8:D21,D21)))</f>
        <v/>
      </c>
      <c r="U21" s="72" t="str">
        <f>IF(COUNTIF(高受胎率精液!D:D,D21)&gt;=1,"×",IF(D21="","","〇"))</f>
        <v/>
      </c>
      <c r="V21" s="72" t="str">
        <f>IF(COUNTIF(和牛受精卵!E:E,D21)&gt;=1,"×",IF(D21="","","〇"))</f>
        <v/>
      </c>
      <c r="W21" s="72" t="str">
        <f>IF(COUNTIF('和牛受精卵 (性判別)'!E:E,D21)&gt;=1,"×",IF(D21="","","〇"))</f>
        <v/>
      </c>
    </row>
    <row r="22" spans="1:23" x14ac:dyDescent="0.15">
      <c r="A22" s="8"/>
      <c r="B22" s="6"/>
      <c r="C22" s="6"/>
      <c r="D22" s="9"/>
      <c r="E22" s="9"/>
      <c r="F22" s="9"/>
      <c r="G22" s="9"/>
      <c r="H22" s="9"/>
      <c r="I22" s="9"/>
      <c r="J22" s="9"/>
      <c r="K22" s="5"/>
      <c r="L22" s="5"/>
      <c r="M22" s="5">
        <f t="shared" si="0"/>
        <v>0</v>
      </c>
      <c r="N22" s="6">
        <f t="shared" ref="N22" si="5">M22</f>
        <v>0</v>
      </c>
      <c r="O22" s="6">
        <f t="shared" si="2"/>
        <v>0</v>
      </c>
      <c r="P22" s="6">
        <f>IF(O22&gt;6000,6000,O22)</f>
        <v>0</v>
      </c>
      <c r="Q22" s="9"/>
      <c r="R22" s="9"/>
      <c r="T22" s="72" t="str">
        <f>IF(COUNTIF($D$8:D22,D22)=1,"〇",IF(D22="","",COUNTIF($D$8:D22,D22)))</f>
        <v/>
      </c>
      <c r="U22" s="72" t="str">
        <f>IF(COUNTIF(高受胎率精液!D:D,D22)&gt;=1,"×",IF(D22="","","〇"))</f>
        <v/>
      </c>
      <c r="V22" s="72" t="str">
        <f>IF(COUNTIF(和牛受精卵!E:E,D22)&gt;=1,"×",IF(D22="","","〇"))</f>
        <v/>
      </c>
      <c r="W22" s="72" t="str">
        <f>IF(COUNTIF('和牛受精卵 (性判別)'!E:E,D22)&gt;=1,"×",IF(D22="","","〇"))</f>
        <v/>
      </c>
    </row>
    <row r="23" spans="1:23" s="29" customFormat="1" x14ac:dyDescent="0.15">
      <c r="A23" s="23">
        <f>COUNTA(A8:A22)</f>
        <v>0</v>
      </c>
      <c r="B23" s="24">
        <f>SUBTOTAL(9,B8:B22)</f>
        <v>0</v>
      </c>
      <c r="C23" s="24">
        <f>SUBTOTAL(9,C8:C22)</f>
        <v>0</v>
      </c>
      <c r="D23" s="25"/>
      <c r="E23" s="26"/>
      <c r="F23" s="27">
        <f>COUNTA(F8:F22)</f>
        <v>0</v>
      </c>
      <c r="G23" s="25"/>
      <c r="H23" s="25"/>
      <c r="I23" s="25"/>
      <c r="J23" s="25"/>
      <c r="K23" s="24">
        <f>SUBTOTAL(9,K8:K22)</f>
        <v>0</v>
      </c>
      <c r="L23" s="24">
        <f>SUBTOTAL(9,L8:L22)</f>
        <v>0</v>
      </c>
      <c r="M23" s="24">
        <f>SUBTOTAL(9,M8:M22)</f>
        <v>0</v>
      </c>
      <c r="N23" s="28"/>
      <c r="O23" s="28"/>
      <c r="P23" s="24">
        <f>SUBTOTAL(9,P8:P22)</f>
        <v>0</v>
      </c>
      <c r="Q23" s="25"/>
      <c r="R23" s="25"/>
      <c r="T23" s="73">
        <f>COUNTIFS(T8:T22,"〇")</f>
        <v>0</v>
      </c>
    </row>
    <row r="24" spans="1:23" x14ac:dyDescent="0.15">
      <c r="A24" s="1" t="s">
        <v>10</v>
      </c>
      <c r="B24" s="1" t="s">
        <v>33</v>
      </c>
      <c r="C24" s="1"/>
      <c r="D24" s="1"/>
      <c r="E24" s="1"/>
      <c r="F24" s="1"/>
      <c r="G24" s="1"/>
      <c r="H24" s="1"/>
      <c r="I24" s="1"/>
      <c r="J24" s="1"/>
      <c r="K24" s="1"/>
      <c r="L24" s="1"/>
      <c r="M24" s="1"/>
      <c r="N24" s="1"/>
      <c r="O24" s="1"/>
      <c r="P24" s="1"/>
      <c r="Q24" s="1"/>
      <c r="T24" s="72" t="s">
        <v>118</v>
      </c>
    </row>
    <row r="25" spans="1:23" x14ac:dyDescent="0.15">
      <c r="A25" s="1" t="s">
        <v>9</v>
      </c>
      <c r="B25" s="1" t="s">
        <v>17</v>
      </c>
      <c r="C25" s="1"/>
      <c r="D25" s="1"/>
      <c r="E25" s="1"/>
      <c r="F25" s="1"/>
      <c r="G25" s="1"/>
      <c r="H25" s="1"/>
      <c r="I25" s="1"/>
      <c r="J25" s="1"/>
      <c r="K25" s="1"/>
      <c r="L25" s="1"/>
      <c r="M25" s="1"/>
      <c r="N25" s="1"/>
      <c r="O25" s="1"/>
      <c r="P25" s="1"/>
      <c r="Q25" s="1"/>
    </row>
    <row r="26" spans="1:23" x14ac:dyDescent="0.15">
      <c r="A26" s="1"/>
      <c r="B26" s="1" t="s">
        <v>12</v>
      </c>
      <c r="C26" s="1"/>
      <c r="D26" s="1"/>
      <c r="E26" s="1"/>
      <c r="F26" s="1"/>
      <c r="G26" s="1"/>
      <c r="H26" s="1"/>
      <c r="I26" s="1"/>
      <c r="J26" s="1"/>
      <c r="K26" s="1"/>
      <c r="L26" s="1"/>
      <c r="M26" s="1"/>
      <c r="N26" s="1"/>
      <c r="O26" s="1"/>
      <c r="P26" s="1"/>
      <c r="Q26" s="1"/>
    </row>
    <row r="27" spans="1:23" x14ac:dyDescent="0.15">
      <c r="A27" s="1"/>
      <c r="B27" s="1" t="s">
        <v>34</v>
      </c>
      <c r="C27" s="1"/>
      <c r="D27" s="1"/>
      <c r="E27" s="1"/>
      <c r="F27" s="1"/>
      <c r="G27" s="1"/>
      <c r="H27" s="1"/>
      <c r="I27" s="1"/>
      <c r="J27" s="1"/>
      <c r="K27" s="1"/>
      <c r="L27" s="1"/>
      <c r="M27" s="1"/>
      <c r="N27" s="1"/>
      <c r="O27" s="1"/>
      <c r="P27" s="1"/>
      <c r="Q27" s="1"/>
    </row>
    <row r="28" spans="1:23" x14ac:dyDescent="0.15">
      <c r="A28" s="1"/>
      <c r="B28" s="1" t="s">
        <v>35</v>
      </c>
      <c r="C28" s="1"/>
      <c r="D28" s="1"/>
      <c r="E28" s="1"/>
      <c r="F28" s="1"/>
      <c r="G28" s="1"/>
      <c r="H28" s="1"/>
      <c r="I28" s="1"/>
      <c r="J28" s="1"/>
      <c r="K28" s="1"/>
      <c r="L28" s="1"/>
      <c r="M28" s="1"/>
      <c r="N28" s="1"/>
      <c r="O28" s="1"/>
      <c r="P28" s="1"/>
      <c r="Q28" s="1"/>
    </row>
    <row r="29" spans="1:23" x14ac:dyDescent="0.15">
      <c r="A29" s="1"/>
      <c r="B29" s="1" t="s">
        <v>36</v>
      </c>
      <c r="C29" s="1"/>
      <c r="D29" s="1"/>
      <c r="E29" s="1"/>
      <c r="F29" s="1"/>
      <c r="G29" s="1"/>
      <c r="H29" s="1"/>
      <c r="I29" s="1"/>
      <c r="J29" s="1"/>
      <c r="K29" s="1"/>
      <c r="L29" s="1"/>
      <c r="M29" s="1"/>
      <c r="N29" s="1"/>
      <c r="O29" s="1"/>
      <c r="P29" s="1"/>
      <c r="Q29" s="1"/>
    </row>
    <row r="30" spans="1:23" x14ac:dyDescent="0.15">
      <c r="A30" s="1"/>
      <c r="B30" s="1" t="s">
        <v>37</v>
      </c>
      <c r="C30" s="1"/>
      <c r="D30" s="1"/>
      <c r="E30" s="1"/>
      <c r="F30" s="1"/>
      <c r="G30" s="1"/>
      <c r="H30" s="1"/>
      <c r="I30" s="1"/>
      <c r="J30" s="1"/>
      <c r="K30" s="1"/>
      <c r="L30" s="1"/>
      <c r="M30" s="1"/>
      <c r="N30" s="1"/>
      <c r="O30" s="1"/>
      <c r="P30" s="1"/>
      <c r="Q30" s="1"/>
    </row>
    <row r="31" spans="1:23" x14ac:dyDescent="0.15">
      <c r="A31" s="1"/>
      <c r="B31" s="1" t="s">
        <v>16</v>
      </c>
      <c r="C31" s="1"/>
      <c r="D31" s="1"/>
      <c r="E31" s="1"/>
      <c r="F31" s="1"/>
      <c r="G31" s="1"/>
      <c r="H31" s="1"/>
      <c r="I31" s="1"/>
      <c r="J31" s="1"/>
      <c r="K31" s="1"/>
      <c r="L31" s="1"/>
      <c r="M31" s="1"/>
      <c r="N31" s="1"/>
      <c r="O31" s="1"/>
      <c r="P31" s="1"/>
      <c r="Q31" s="1"/>
    </row>
    <row r="32" spans="1:23" x14ac:dyDescent="0.15">
      <c r="A32" s="1" t="s">
        <v>15</v>
      </c>
      <c r="B32" s="1" t="s">
        <v>38</v>
      </c>
      <c r="C32" s="1"/>
      <c r="D32" s="1"/>
      <c r="E32" s="1"/>
      <c r="F32" s="1"/>
      <c r="G32" s="1"/>
      <c r="H32" s="1"/>
      <c r="I32" s="1"/>
      <c r="J32" s="1"/>
      <c r="K32" s="1"/>
      <c r="L32" s="1"/>
      <c r="M32" s="1"/>
      <c r="N32" s="1"/>
      <c r="O32" s="1"/>
      <c r="P32" s="1"/>
      <c r="Q32" s="1"/>
    </row>
    <row r="33" spans="1:17" x14ac:dyDescent="0.15">
      <c r="A33" s="1"/>
      <c r="B33" s="1"/>
      <c r="C33" s="1"/>
      <c r="D33" s="1"/>
      <c r="E33" s="1"/>
      <c r="F33" s="1"/>
      <c r="G33" s="1"/>
      <c r="H33" s="1"/>
      <c r="I33" s="1"/>
      <c r="J33" s="1"/>
      <c r="K33" s="1"/>
      <c r="L33" s="1"/>
      <c r="M33" s="1"/>
      <c r="N33" s="1"/>
      <c r="O33" s="1"/>
      <c r="P33" s="1"/>
      <c r="Q33" s="1"/>
    </row>
    <row r="34" spans="1:17" x14ac:dyDescent="0.15">
      <c r="J34" s="20"/>
      <c r="K34" s="21" t="s">
        <v>85</v>
      </c>
      <c r="L34" s="21" t="s">
        <v>86</v>
      </c>
    </row>
    <row r="35" spans="1:17" x14ac:dyDescent="0.15">
      <c r="J35" s="21" t="s">
        <v>84</v>
      </c>
      <c r="K35" s="22" t="str">
        <f>IFERROR(ROUND(K23/F23,0),"")</f>
        <v/>
      </c>
      <c r="L35" s="22" t="str">
        <f>IFERROR(ROUND(L23/F23,0),"")</f>
        <v/>
      </c>
    </row>
  </sheetData>
  <autoFilter ref="A7:W22" xr:uid="{3E01D999-B259-460F-9735-3D77B4A9802F}"/>
  <mergeCells count="23">
    <mergeCell ref="G2:K2"/>
    <mergeCell ref="R5:R7"/>
    <mergeCell ref="L5:L6"/>
    <mergeCell ref="M5:M6"/>
    <mergeCell ref="N5:N6"/>
    <mergeCell ref="O5:O6"/>
    <mergeCell ref="P5:P6"/>
    <mergeCell ref="Q5:Q7"/>
    <mergeCell ref="G5:J5"/>
    <mergeCell ref="G6:J6"/>
    <mergeCell ref="K5:K6"/>
    <mergeCell ref="N3:O3"/>
    <mergeCell ref="P3:R3"/>
    <mergeCell ref="T5:T7"/>
    <mergeCell ref="U5:U7"/>
    <mergeCell ref="V5:V7"/>
    <mergeCell ref="W5:W7"/>
    <mergeCell ref="A5:A7"/>
    <mergeCell ref="B5:B7"/>
    <mergeCell ref="D5:D7"/>
    <mergeCell ref="E5:E7"/>
    <mergeCell ref="F5:F7"/>
    <mergeCell ref="C5:C7"/>
  </mergeCells>
  <phoneticPr fontId="1"/>
  <conditionalFormatting sqref="C8:C22">
    <cfRule type="cellIs" dxfId="15" priority="6" operator="greaterThan">
      <formula>B8/2</formula>
    </cfRule>
  </conditionalFormatting>
  <conditionalFormatting sqref="T8:T22">
    <cfRule type="expression" dxfId="14" priority="5">
      <formula>NOT($T8="〇")</formula>
    </cfRule>
  </conditionalFormatting>
  <conditionalFormatting sqref="U8:U22">
    <cfRule type="expression" dxfId="13" priority="3">
      <formula>NOT($U8="〇")</formula>
    </cfRule>
  </conditionalFormatting>
  <conditionalFormatting sqref="V8:V22">
    <cfRule type="expression" dxfId="12" priority="2">
      <formula>NOT($V8="〇")</formula>
    </cfRule>
  </conditionalFormatting>
  <conditionalFormatting sqref="W8:W22">
    <cfRule type="expression" dxfId="11" priority="1">
      <formula>NOT($W8="〇")</formula>
    </cfRule>
  </conditionalFormatting>
  <pageMargins left="0.70866141732283472" right="0.70866141732283472" top="0.74803149606299213" bottom="0.74803149606299213" header="0.31496062992125984" footer="0.31496062992125984"/>
  <pageSetup paperSize="9" scale="76"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V35"/>
  <sheetViews>
    <sheetView showGridLines="0" view="pageBreakPreview" zoomScaleNormal="100" zoomScaleSheetLayoutView="100" workbookViewId="0">
      <pane xSplit="4" ySplit="7" topLeftCell="E14" activePane="bottomRight" state="frozen"/>
      <selection pane="topRight" activeCell="E1" sqref="E1"/>
      <selection pane="bottomLeft" activeCell="A8" sqref="A8"/>
      <selection pane="bottomRight" activeCell="P3" sqref="P3:R3"/>
    </sheetView>
  </sheetViews>
  <sheetFormatPr defaultRowHeight="13.5" x14ac:dyDescent="0.15"/>
  <cols>
    <col min="1" max="1" width="10.875" customWidth="1"/>
    <col min="2" max="2" width="5.125" customWidth="1"/>
    <col min="3" max="3" width="5.5" customWidth="1"/>
    <col min="4" max="4" width="10.5" customWidth="1"/>
    <col min="5" max="5" width="12.375" customWidth="1"/>
    <col min="6" max="6" width="10.125" customWidth="1"/>
    <col min="7" max="7" width="8.125" customWidth="1"/>
    <col min="8" max="8" width="16.375" customWidth="1"/>
    <col min="9" max="9" width="7.5" bestFit="1" customWidth="1"/>
    <col min="10" max="10" width="9.5" bestFit="1" customWidth="1"/>
    <col min="11" max="12" width="8" bestFit="1" customWidth="1"/>
    <col min="13" max="15" width="10.625" customWidth="1"/>
    <col min="16" max="16" width="8.875" customWidth="1"/>
    <col min="18" max="18" width="9.625" customWidth="1"/>
    <col min="19" max="19" width="1.625" customWidth="1"/>
    <col min="20" max="22" width="11" customWidth="1"/>
  </cols>
  <sheetData>
    <row r="1" spans="1:22" ht="14.25" x14ac:dyDescent="0.15">
      <c r="A1" s="2" t="s">
        <v>40</v>
      </c>
      <c r="B1" s="1"/>
      <c r="C1" s="1"/>
      <c r="D1" s="1"/>
      <c r="E1" s="1"/>
      <c r="F1" s="1"/>
      <c r="G1" s="1"/>
      <c r="H1" s="1"/>
      <c r="I1" s="1"/>
      <c r="J1" s="1"/>
      <c r="K1" s="1"/>
      <c r="L1" s="1"/>
      <c r="M1" s="1"/>
      <c r="N1" s="1"/>
      <c r="O1" s="1"/>
      <c r="P1" s="1"/>
      <c r="Q1" s="1"/>
    </row>
    <row r="2" spans="1:22" ht="14.25" x14ac:dyDescent="0.15">
      <c r="B2" s="14"/>
      <c r="C2" s="14"/>
      <c r="D2" s="14"/>
      <c r="E2" s="14"/>
      <c r="F2" s="84" t="s">
        <v>41</v>
      </c>
      <c r="G2" s="84"/>
      <c r="H2" s="84"/>
      <c r="I2" s="84"/>
      <c r="J2" s="84"/>
      <c r="K2" s="84"/>
      <c r="L2" s="84"/>
      <c r="M2" s="14"/>
      <c r="N2" s="14"/>
      <c r="O2" s="14"/>
      <c r="P2" s="14"/>
      <c r="Q2" s="14"/>
    </row>
    <row r="3" spans="1:22" x14ac:dyDescent="0.15">
      <c r="A3" s="1"/>
      <c r="B3" s="1"/>
      <c r="C3" s="1"/>
      <c r="D3" s="1"/>
      <c r="E3" s="1"/>
      <c r="F3" s="1"/>
      <c r="G3" s="1"/>
      <c r="H3" s="1"/>
      <c r="I3" s="1"/>
      <c r="J3" s="1"/>
      <c r="K3" s="1"/>
      <c r="L3" s="1"/>
      <c r="M3" s="1"/>
      <c r="N3" s="93" t="s">
        <v>121</v>
      </c>
      <c r="O3" s="93"/>
      <c r="P3" s="94" t="str">
        <f>IF(判別精液!P3="","",判別精液!P3)</f>
        <v/>
      </c>
      <c r="Q3" s="95"/>
      <c r="R3" s="96"/>
    </row>
    <row r="4" spans="1:22" x14ac:dyDescent="0.15">
      <c r="A4" s="1"/>
      <c r="B4" s="1"/>
      <c r="C4" s="1"/>
      <c r="D4" s="1"/>
      <c r="E4" s="1"/>
      <c r="F4" s="1"/>
      <c r="G4" s="1"/>
      <c r="H4" s="1"/>
      <c r="I4" s="1"/>
      <c r="J4" s="1"/>
      <c r="K4" s="1"/>
      <c r="L4" s="1"/>
      <c r="M4" s="1"/>
      <c r="N4" s="1"/>
      <c r="O4" s="1"/>
      <c r="P4" s="1"/>
      <c r="Q4" s="1"/>
      <c r="R4" s="1"/>
    </row>
    <row r="5" spans="1:22" ht="24" customHeight="1" x14ac:dyDescent="0.15">
      <c r="A5" s="81" t="s">
        <v>4</v>
      </c>
      <c r="B5" s="81" t="s">
        <v>5</v>
      </c>
      <c r="C5" s="81" t="s">
        <v>21</v>
      </c>
      <c r="D5" s="81" t="s">
        <v>22</v>
      </c>
      <c r="E5" s="81" t="s">
        <v>14</v>
      </c>
      <c r="F5" s="81" t="s">
        <v>29</v>
      </c>
      <c r="G5" s="87" t="s">
        <v>23</v>
      </c>
      <c r="H5" s="88"/>
      <c r="I5" s="88"/>
      <c r="J5" s="89"/>
      <c r="K5" s="81" t="s">
        <v>30</v>
      </c>
      <c r="L5" s="81" t="s">
        <v>31</v>
      </c>
      <c r="M5" s="85" t="s">
        <v>6</v>
      </c>
      <c r="N5" s="81" t="s">
        <v>7</v>
      </c>
      <c r="O5" s="81" t="s">
        <v>8</v>
      </c>
      <c r="P5" s="81" t="s">
        <v>11</v>
      </c>
      <c r="Q5" s="81" t="s">
        <v>18</v>
      </c>
      <c r="R5" s="81" t="s">
        <v>13</v>
      </c>
      <c r="T5" s="79" t="s">
        <v>119</v>
      </c>
      <c r="U5" s="79" t="s">
        <v>115</v>
      </c>
      <c r="V5" s="79" t="s">
        <v>116</v>
      </c>
    </row>
    <row r="6" spans="1:22" ht="24" customHeight="1" x14ac:dyDescent="0.15">
      <c r="A6" s="82"/>
      <c r="B6" s="82"/>
      <c r="C6" s="82"/>
      <c r="D6" s="82"/>
      <c r="E6" s="82"/>
      <c r="F6" s="82"/>
      <c r="G6" s="90" t="s">
        <v>26</v>
      </c>
      <c r="H6" s="91"/>
      <c r="I6" s="91"/>
      <c r="J6" s="92"/>
      <c r="K6" s="82"/>
      <c r="L6" s="82"/>
      <c r="M6" s="86"/>
      <c r="N6" s="82"/>
      <c r="O6" s="82"/>
      <c r="P6" s="82"/>
      <c r="Q6" s="82"/>
      <c r="R6" s="82"/>
      <c r="T6" s="79"/>
      <c r="U6" s="79"/>
      <c r="V6" s="79"/>
    </row>
    <row r="7" spans="1:22" ht="28.5" customHeight="1" x14ac:dyDescent="0.15">
      <c r="A7" s="83"/>
      <c r="B7" s="83"/>
      <c r="C7" s="83"/>
      <c r="D7" s="83"/>
      <c r="E7" s="83"/>
      <c r="F7" s="83"/>
      <c r="G7" s="42" t="s">
        <v>25</v>
      </c>
      <c r="H7" s="42" t="s">
        <v>24</v>
      </c>
      <c r="I7" s="42" t="s">
        <v>28</v>
      </c>
      <c r="J7" s="42" t="s">
        <v>27</v>
      </c>
      <c r="K7" s="13" t="s">
        <v>0</v>
      </c>
      <c r="L7" s="13" t="s">
        <v>1</v>
      </c>
      <c r="M7" s="13" t="s">
        <v>19</v>
      </c>
      <c r="N7" s="13" t="s">
        <v>2</v>
      </c>
      <c r="O7" s="13" t="s">
        <v>20</v>
      </c>
      <c r="P7" s="13" t="s">
        <v>3</v>
      </c>
      <c r="Q7" s="83"/>
      <c r="R7" s="83"/>
      <c r="T7" s="79"/>
      <c r="U7" s="79"/>
      <c r="V7" s="79"/>
    </row>
    <row r="8" spans="1:22" x14ac:dyDescent="0.15">
      <c r="A8" s="8"/>
      <c r="B8" s="6"/>
      <c r="C8" s="6"/>
      <c r="D8" s="8"/>
      <c r="E8" s="8"/>
      <c r="F8" s="10"/>
      <c r="G8" s="10"/>
      <c r="H8" s="10"/>
      <c r="I8" s="10"/>
      <c r="J8" s="10"/>
      <c r="K8" s="5"/>
      <c r="L8" s="5"/>
      <c r="M8" s="5">
        <f>K8+L8</f>
        <v>0</v>
      </c>
      <c r="N8" s="6">
        <f>M8</f>
        <v>0</v>
      </c>
      <c r="O8" s="6">
        <f>ROUNDDOWN(N8/2,0)</f>
        <v>0</v>
      </c>
      <c r="P8" s="6">
        <f>IF(O8&gt;10000,10000,O8)</f>
        <v>0</v>
      </c>
      <c r="Q8" s="11"/>
      <c r="R8" s="11"/>
      <c r="T8" s="72" t="str">
        <f>IF(COUNTIF($D$8:D8,D8)=1,"〇",IF(D8="","",COUNTIF($D$8:D8,D8)))</f>
        <v/>
      </c>
      <c r="U8" s="72" t="str">
        <f>IF(COUNTIF(和牛受精卵!E:E,D8)&gt;=1,"×",IF(D8="","","〇"))</f>
        <v/>
      </c>
      <c r="V8" s="72" t="str">
        <f>IF(COUNTIF('和牛受精卵 (性判別)'!E:E,D8)&gt;=1,"×",IF(D8="","","〇"))</f>
        <v/>
      </c>
    </row>
    <row r="9" spans="1:22" x14ac:dyDescent="0.15">
      <c r="A9" s="8"/>
      <c r="B9" s="6"/>
      <c r="C9" s="6"/>
      <c r="D9" s="8"/>
      <c r="E9" s="8"/>
      <c r="F9" s="10"/>
      <c r="G9" s="10"/>
      <c r="H9" s="10"/>
      <c r="I9" s="10"/>
      <c r="J9" s="10"/>
      <c r="K9" s="5"/>
      <c r="L9" s="5"/>
      <c r="M9" s="5">
        <f t="shared" ref="M9:M21" si="0">K9+L9</f>
        <v>0</v>
      </c>
      <c r="N9" s="6">
        <f t="shared" ref="N9:N21" si="1">M9</f>
        <v>0</v>
      </c>
      <c r="O9" s="6">
        <f>ROUNDDOWN(N9/2,0)</f>
        <v>0</v>
      </c>
      <c r="P9" s="6">
        <f>IF(O9&gt;10000,10000,O9)</f>
        <v>0</v>
      </c>
      <c r="Q9" s="11"/>
      <c r="R9" s="11"/>
      <c r="T9" s="72" t="str">
        <f>IF(COUNTIF($D$8:D9,D9)=1,"〇",IF(D9="","",COUNTIF($D$8:D9,D9)))</f>
        <v/>
      </c>
      <c r="U9" s="72" t="str">
        <f>IF(COUNTIF(和牛受精卵!E:E,D9)&gt;=1,"×",IF(D9="","","〇"))</f>
        <v/>
      </c>
      <c r="V9" s="72" t="str">
        <f>IF(COUNTIF('和牛受精卵 (性判別)'!E:E,D9)&gt;=1,"×",IF(D9="","","〇"))</f>
        <v/>
      </c>
    </row>
    <row r="10" spans="1:22" x14ac:dyDescent="0.15">
      <c r="A10" s="8"/>
      <c r="B10" s="6"/>
      <c r="C10" s="6"/>
      <c r="D10" s="8"/>
      <c r="E10" s="8"/>
      <c r="F10" s="10"/>
      <c r="G10" s="10"/>
      <c r="H10" s="10"/>
      <c r="I10" s="10"/>
      <c r="J10" s="10"/>
      <c r="K10" s="5"/>
      <c r="L10" s="5"/>
      <c r="M10" s="5">
        <f t="shared" si="0"/>
        <v>0</v>
      </c>
      <c r="N10" s="6">
        <f t="shared" si="1"/>
        <v>0</v>
      </c>
      <c r="O10" s="6">
        <f t="shared" ref="O10:O21" si="2">ROUNDDOWN(N10/2,0)</f>
        <v>0</v>
      </c>
      <c r="P10" s="6">
        <f t="shared" ref="P10:P20" si="3">IF(O10&gt;10000,10000,O10)</f>
        <v>0</v>
      </c>
      <c r="Q10" s="11"/>
      <c r="R10" s="11"/>
      <c r="T10" s="72" t="str">
        <f>IF(COUNTIF($D$8:D10,D10)=1,"〇",IF(D10="","",COUNTIF($D$8:D10,D10)))</f>
        <v/>
      </c>
      <c r="U10" s="72" t="str">
        <f>IF(COUNTIF(和牛受精卵!E:E,D10)&gt;=1,"×",IF(D10="","","〇"))</f>
        <v/>
      </c>
      <c r="V10" s="72" t="str">
        <f>IF(COUNTIF('和牛受精卵 (性判別)'!E:E,D10)&gt;=1,"×",IF(D10="","","〇"))</f>
        <v/>
      </c>
    </row>
    <row r="11" spans="1:22" x14ac:dyDescent="0.15">
      <c r="A11" s="8"/>
      <c r="B11" s="6"/>
      <c r="C11" s="6"/>
      <c r="D11" s="10"/>
      <c r="E11" s="10"/>
      <c r="F11" s="10"/>
      <c r="G11" s="10"/>
      <c r="H11" s="10"/>
      <c r="I11" s="10"/>
      <c r="J11" s="10"/>
      <c r="K11" s="5"/>
      <c r="L11" s="5"/>
      <c r="M11" s="5">
        <f t="shared" si="0"/>
        <v>0</v>
      </c>
      <c r="N11" s="6">
        <f>M11</f>
        <v>0</v>
      </c>
      <c r="O11" s="6">
        <f t="shared" si="2"/>
        <v>0</v>
      </c>
      <c r="P11" s="6">
        <f t="shared" si="3"/>
        <v>0</v>
      </c>
      <c r="Q11" s="12"/>
      <c r="R11" s="12"/>
      <c r="T11" s="72" t="str">
        <f>IF(COUNTIF($D$8:D11,D11)=1,"〇",IF(D11="","",COUNTIF($D$8:D11,D11)))</f>
        <v/>
      </c>
      <c r="U11" s="72" t="str">
        <f>IF(COUNTIF(和牛受精卵!E:E,D11)&gt;=1,"×",IF(D11="","","〇"))</f>
        <v/>
      </c>
      <c r="V11" s="72" t="str">
        <f>IF(COUNTIF('和牛受精卵 (性判別)'!E:E,D11)&gt;=1,"×",IF(D11="","","〇"))</f>
        <v/>
      </c>
    </row>
    <row r="12" spans="1:22" x14ac:dyDescent="0.15">
      <c r="A12" s="8"/>
      <c r="B12" s="6"/>
      <c r="C12" s="6"/>
      <c r="D12" s="8"/>
      <c r="E12" s="8"/>
      <c r="F12" s="10"/>
      <c r="G12" s="10"/>
      <c r="H12" s="10"/>
      <c r="I12" s="10"/>
      <c r="J12" s="10"/>
      <c r="K12" s="5"/>
      <c r="L12" s="5"/>
      <c r="M12" s="5">
        <f t="shared" si="0"/>
        <v>0</v>
      </c>
      <c r="N12" s="6">
        <f>M12</f>
        <v>0</v>
      </c>
      <c r="O12" s="6">
        <f t="shared" si="2"/>
        <v>0</v>
      </c>
      <c r="P12" s="6">
        <f t="shared" si="3"/>
        <v>0</v>
      </c>
      <c r="Q12" s="11"/>
      <c r="R12" s="11"/>
      <c r="T12" s="72" t="str">
        <f>IF(COUNTIF($D$8:D12,D12)=1,"〇",IF(D12="","",COUNTIF($D$8:D12,D12)))</f>
        <v/>
      </c>
      <c r="U12" s="72" t="str">
        <f>IF(COUNTIF(和牛受精卵!E:E,D12)&gt;=1,"×",IF(D12="","","〇"))</f>
        <v/>
      </c>
      <c r="V12" s="72" t="str">
        <f>IF(COUNTIF('和牛受精卵 (性判別)'!E:E,D12)&gt;=1,"×",IF(D12="","","〇"))</f>
        <v/>
      </c>
    </row>
    <row r="13" spans="1:22" x14ac:dyDescent="0.15">
      <c r="A13" s="8"/>
      <c r="B13" s="6"/>
      <c r="C13" s="6"/>
      <c r="D13" s="8"/>
      <c r="E13" s="8"/>
      <c r="F13" s="10"/>
      <c r="G13" s="10"/>
      <c r="H13" s="10"/>
      <c r="I13" s="10"/>
      <c r="J13" s="10"/>
      <c r="K13" s="5"/>
      <c r="L13" s="5"/>
      <c r="M13" s="5">
        <f t="shared" si="0"/>
        <v>0</v>
      </c>
      <c r="N13" s="6">
        <f t="shared" si="1"/>
        <v>0</v>
      </c>
      <c r="O13" s="6">
        <f t="shared" si="2"/>
        <v>0</v>
      </c>
      <c r="P13" s="6">
        <f t="shared" si="3"/>
        <v>0</v>
      </c>
      <c r="Q13" s="11"/>
      <c r="R13" s="11"/>
      <c r="T13" s="72" t="str">
        <f>IF(COUNTIF($D$8:D13,D13)=1,"〇",IF(D13="","",COUNTIF($D$8:D13,D13)))</f>
        <v/>
      </c>
      <c r="U13" s="72" t="str">
        <f>IF(COUNTIF(和牛受精卵!E:E,D13)&gt;=1,"×",IF(D13="","","〇"))</f>
        <v/>
      </c>
      <c r="V13" s="72" t="str">
        <f>IF(COUNTIF('和牛受精卵 (性判別)'!E:E,D13)&gt;=1,"×",IF(D13="","","〇"))</f>
        <v/>
      </c>
    </row>
    <row r="14" spans="1:22" x14ac:dyDescent="0.15">
      <c r="A14" s="8"/>
      <c r="B14" s="6"/>
      <c r="C14" s="6"/>
      <c r="D14" s="8"/>
      <c r="E14" s="8"/>
      <c r="F14" s="8"/>
      <c r="G14" s="8"/>
      <c r="H14" s="8"/>
      <c r="I14" s="8"/>
      <c r="J14" s="8"/>
      <c r="K14" s="6"/>
      <c r="L14" s="6"/>
      <c r="M14" s="5">
        <f t="shared" si="0"/>
        <v>0</v>
      </c>
      <c r="N14" s="6">
        <f t="shared" si="1"/>
        <v>0</v>
      </c>
      <c r="O14" s="6">
        <f t="shared" si="2"/>
        <v>0</v>
      </c>
      <c r="P14" s="6">
        <f t="shared" si="3"/>
        <v>0</v>
      </c>
      <c r="Q14" s="11"/>
      <c r="R14" s="11"/>
      <c r="T14" s="72" t="str">
        <f>IF(COUNTIF($D$8:D14,D14)=1,"〇",IF(D14="","",COUNTIF($D$8:D14,D14)))</f>
        <v/>
      </c>
      <c r="U14" s="72" t="str">
        <f>IF(COUNTIF(和牛受精卵!E:E,D14)&gt;=1,"×",IF(D14="","","〇"))</f>
        <v/>
      </c>
      <c r="V14" s="72" t="str">
        <f>IF(COUNTIF('和牛受精卵 (性判別)'!E:E,D14)&gt;=1,"×",IF(D14="","","〇"))</f>
        <v/>
      </c>
    </row>
    <row r="15" spans="1:22" x14ac:dyDescent="0.15">
      <c r="A15" s="8"/>
      <c r="B15" s="6"/>
      <c r="C15" s="6"/>
      <c r="D15" s="8"/>
      <c r="E15" s="8"/>
      <c r="F15" s="8"/>
      <c r="G15" s="8"/>
      <c r="H15" s="8"/>
      <c r="I15" s="8"/>
      <c r="J15" s="8"/>
      <c r="K15" s="6"/>
      <c r="L15" s="6"/>
      <c r="M15" s="5">
        <f t="shared" si="0"/>
        <v>0</v>
      </c>
      <c r="N15" s="6">
        <f t="shared" si="1"/>
        <v>0</v>
      </c>
      <c r="O15" s="6">
        <f t="shared" si="2"/>
        <v>0</v>
      </c>
      <c r="P15" s="6">
        <f t="shared" si="3"/>
        <v>0</v>
      </c>
      <c r="Q15" s="11"/>
      <c r="R15" s="11"/>
      <c r="T15" s="72" t="str">
        <f>IF(COUNTIF($D$8:D15,D15)=1,"〇",IF(D15="","",COUNTIF($D$8:D15,D15)))</f>
        <v/>
      </c>
      <c r="U15" s="72" t="str">
        <f>IF(COUNTIF(和牛受精卵!E:E,D15)&gt;=1,"×",IF(D15="","","〇"))</f>
        <v/>
      </c>
      <c r="V15" s="72" t="str">
        <f>IF(COUNTIF('和牛受精卵 (性判別)'!E:E,D15)&gt;=1,"×",IF(D15="","","〇"))</f>
        <v/>
      </c>
    </row>
    <row r="16" spans="1:22" x14ac:dyDescent="0.15">
      <c r="A16" s="8"/>
      <c r="B16" s="6"/>
      <c r="C16" s="6"/>
      <c r="D16" s="8"/>
      <c r="E16" s="9"/>
      <c r="F16" s="9"/>
      <c r="G16" s="9"/>
      <c r="H16" s="9"/>
      <c r="I16" s="9"/>
      <c r="J16" s="9"/>
      <c r="K16" s="5"/>
      <c r="L16" s="5"/>
      <c r="M16" s="5">
        <f t="shared" si="0"/>
        <v>0</v>
      </c>
      <c r="N16" s="6">
        <f t="shared" si="1"/>
        <v>0</v>
      </c>
      <c r="O16" s="6">
        <f t="shared" si="2"/>
        <v>0</v>
      </c>
      <c r="P16" s="6">
        <f t="shared" si="3"/>
        <v>0</v>
      </c>
      <c r="Q16" s="9"/>
      <c r="R16" s="9"/>
      <c r="T16" s="72" t="str">
        <f>IF(COUNTIF($D$8:D16,D16)=1,"〇",IF(D16="","",COUNTIF($D$8:D16,D16)))</f>
        <v/>
      </c>
      <c r="U16" s="72" t="str">
        <f>IF(COUNTIF(和牛受精卵!E:E,D16)&gt;=1,"×",IF(D16="","","〇"))</f>
        <v/>
      </c>
      <c r="V16" s="72" t="str">
        <f>IF(COUNTIF('和牛受精卵 (性判別)'!E:E,D16)&gt;=1,"×",IF(D16="","","〇"))</f>
        <v/>
      </c>
    </row>
    <row r="17" spans="1:22" x14ac:dyDescent="0.15">
      <c r="A17" s="8"/>
      <c r="B17" s="6"/>
      <c r="C17" s="6"/>
      <c r="D17" s="9"/>
      <c r="E17" s="9"/>
      <c r="F17" s="9"/>
      <c r="G17" s="9"/>
      <c r="H17" s="9"/>
      <c r="I17" s="9"/>
      <c r="J17" s="9"/>
      <c r="K17" s="5"/>
      <c r="L17" s="5"/>
      <c r="M17" s="5">
        <f t="shared" si="0"/>
        <v>0</v>
      </c>
      <c r="N17" s="6">
        <f t="shared" si="1"/>
        <v>0</v>
      </c>
      <c r="O17" s="6">
        <f t="shared" si="2"/>
        <v>0</v>
      </c>
      <c r="P17" s="6">
        <f t="shared" si="3"/>
        <v>0</v>
      </c>
      <c r="Q17" s="9"/>
      <c r="R17" s="9"/>
      <c r="T17" s="72" t="str">
        <f>IF(COUNTIF($D$8:D17,D17)=1,"〇",IF(D17="","",COUNTIF($D$8:D17,D17)))</f>
        <v/>
      </c>
      <c r="U17" s="72" t="str">
        <f>IF(COUNTIF(和牛受精卵!E:E,D17)&gt;=1,"×",IF(D17="","","〇"))</f>
        <v/>
      </c>
      <c r="V17" s="72" t="str">
        <f>IF(COUNTIF('和牛受精卵 (性判別)'!E:E,D17)&gt;=1,"×",IF(D17="","","〇"))</f>
        <v/>
      </c>
    </row>
    <row r="18" spans="1:22" x14ac:dyDescent="0.15">
      <c r="A18" s="8"/>
      <c r="B18" s="6"/>
      <c r="C18" s="6"/>
      <c r="D18" s="9"/>
      <c r="E18" s="9"/>
      <c r="F18" s="9"/>
      <c r="G18" s="9"/>
      <c r="H18" s="9"/>
      <c r="I18" s="9"/>
      <c r="J18" s="9"/>
      <c r="K18" s="5"/>
      <c r="L18" s="5"/>
      <c r="M18" s="5">
        <f t="shared" si="0"/>
        <v>0</v>
      </c>
      <c r="N18" s="6">
        <f t="shared" si="1"/>
        <v>0</v>
      </c>
      <c r="O18" s="6">
        <f t="shared" si="2"/>
        <v>0</v>
      </c>
      <c r="P18" s="6">
        <f t="shared" si="3"/>
        <v>0</v>
      </c>
      <c r="Q18" s="9"/>
      <c r="R18" s="9"/>
      <c r="T18" s="72" t="str">
        <f>IF(COUNTIF($D$8:D18,D18)=1,"〇",IF(D18="","",COUNTIF($D$8:D18,D18)))</f>
        <v/>
      </c>
      <c r="U18" s="72" t="str">
        <f>IF(COUNTIF(和牛受精卵!E:E,D18)&gt;=1,"×",IF(D18="","","〇"))</f>
        <v/>
      </c>
      <c r="V18" s="72" t="str">
        <f>IF(COUNTIF('和牛受精卵 (性判別)'!E:E,D18)&gt;=1,"×",IF(D18="","","〇"))</f>
        <v/>
      </c>
    </row>
    <row r="19" spans="1:22" x14ac:dyDescent="0.15">
      <c r="A19" s="8"/>
      <c r="B19" s="6"/>
      <c r="C19" s="6"/>
      <c r="D19" s="9"/>
      <c r="E19" s="9"/>
      <c r="F19" s="9"/>
      <c r="G19" s="9"/>
      <c r="H19" s="9"/>
      <c r="I19" s="9"/>
      <c r="J19" s="9"/>
      <c r="K19" s="5"/>
      <c r="L19" s="5"/>
      <c r="M19" s="5">
        <f t="shared" si="0"/>
        <v>0</v>
      </c>
      <c r="N19" s="6">
        <f t="shared" si="1"/>
        <v>0</v>
      </c>
      <c r="O19" s="6">
        <f t="shared" si="2"/>
        <v>0</v>
      </c>
      <c r="P19" s="6">
        <f t="shared" si="3"/>
        <v>0</v>
      </c>
      <c r="Q19" s="9"/>
      <c r="R19" s="9"/>
      <c r="T19" s="72" t="str">
        <f>IF(COUNTIF($D$8:D19,D19)=1,"〇",IF(D19="","",COUNTIF($D$8:D19,D19)))</f>
        <v/>
      </c>
      <c r="U19" s="72" t="str">
        <f>IF(COUNTIF(和牛受精卵!E:E,D19)&gt;=1,"×",IF(D19="","","〇"))</f>
        <v/>
      </c>
      <c r="V19" s="72" t="str">
        <f>IF(COUNTIF('和牛受精卵 (性判別)'!E:E,D19)&gt;=1,"×",IF(D19="","","〇"))</f>
        <v/>
      </c>
    </row>
    <row r="20" spans="1:22" x14ac:dyDescent="0.15">
      <c r="A20" s="8"/>
      <c r="B20" s="6"/>
      <c r="C20" s="6"/>
      <c r="D20" s="9"/>
      <c r="E20" s="9"/>
      <c r="F20" s="9"/>
      <c r="G20" s="9"/>
      <c r="H20" s="9"/>
      <c r="I20" s="9"/>
      <c r="J20" s="9"/>
      <c r="K20" s="5"/>
      <c r="L20" s="5"/>
      <c r="M20" s="5">
        <f t="shared" si="0"/>
        <v>0</v>
      </c>
      <c r="N20" s="6">
        <f t="shared" si="1"/>
        <v>0</v>
      </c>
      <c r="O20" s="6">
        <f t="shared" si="2"/>
        <v>0</v>
      </c>
      <c r="P20" s="6">
        <f t="shared" si="3"/>
        <v>0</v>
      </c>
      <c r="Q20" s="9"/>
      <c r="R20" s="9"/>
      <c r="T20" s="72" t="str">
        <f>IF(COUNTIF($D$8:D20,D20)=1,"〇",IF(D20="","",COUNTIF($D$8:D20,D20)))</f>
        <v/>
      </c>
      <c r="U20" s="72" t="str">
        <f>IF(COUNTIF(和牛受精卵!E:E,D20)&gt;=1,"×",IF(D20="","","〇"))</f>
        <v/>
      </c>
      <c r="V20" s="72" t="str">
        <f>IF(COUNTIF('和牛受精卵 (性判別)'!E:E,D20)&gt;=1,"×",IF(D20="","","〇"))</f>
        <v/>
      </c>
    </row>
    <row r="21" spans="1:22" x14ac:dyDescent="0.15">
      <c r="A21" s="8"/>
      <c r="B21" s="6"/>
      <c r="C21" s="6"/>
      <c r="D21" s="9"/>
      <c r="E21" s="9"/>
      <c r="F21" s="9"/>
      <c r="G21" s="9"/>
      <c r="H21" s="9"/>
      <c r="I21" s="9"/>
      <c r="J21" s="9"/>
      <c r="K21" s="5"/>
      <c r="L21" s="5"/>
      <c r="M21" s="5">
        <f t="shared" si="0"/>
        <v>0</v>
      </c>
      <c r="N21" s="6">
        <f t="shared" si="1"/>
        <v>0</v>
      </c>
      <c r="O21" s="6">
        <f t="shared" si="2"/>
        <v>0</v>
      </c>
      <c r="P21" s="6">
        <f>IF(O21&gt;10000,10000,O21)</f>
        <v>0</v>
      </c>
      <c r="Q21" s="9"/>
      <c r="R21" s="9"/>
      <c r="T21" s="72" t="str">
        <f>IF(COUNTIF($D$8:D21,D21)=1,"〇",IF(D21="","",COUNTIF($D$8:D21,D21)))</f>
        <v/>
      </c>
      <c r="U21" s="72" t="str">
        <f>IF(COUNTIF(和牛受精卵!E:E,D21)&gt;=1,"×",IF(D21="","","〇"))</f>
        <v/>
      </c>
      <c r="V21" s="72" t="str">
        <f>IF(COUNTIF('和牛受精卵 (性判別)'!E:E,D21)&gt;=1,"×",IF(D21="","","〇"))</f>
        <v/>
      </c>
    </row>
    <row r="22" spans="1:22" x14ac:dyDescent="0.15">
      <c r="A22" s="8"/>
      <c r="B22" s="6"/>
      <c r="C22" s="6"/>
      <c r="D22" s="9"/>
      <c r="E22" s="9"/>
      <c r="F22" s="9"/>
      <c r="G22" s="9"/>
      <c r="H22" s="9"/>
      <c r="I22" s="9"/>
      <c r="J22" s="9"/>
      <c r="K22" s="5"/>
      <c r="L22" s="5"/>
      <c r="M22" s="5">
        <f>K22+L22</f>
        <v>0</v>
      </c>
      <c r="N22" s="6">
        <f>M22</f>
        <v>0</v>
      </c>
      <c r="O22" s="6">
        <f>ROUNDDOWN(N22/2,0)</f>
        <v>0</v>
      </c>
      <c r="P22" s="6">
        <f>IF(O22&gt;10000,10000,O22)</f>
        <v>0</v>
      </c>
      <c r="Q22" s="9"/>
      <c r="R22" s="9"/>
      <c r="T22" s="72" t="str">
        <f>IF(COUNTIF($D$8:D22,D22)=1,"〇",IF(D22="","",COUNTIF($D$8:D22,D22)))</f>
        <v/>
      </c>
      <c r="U22" s="72" t="str">
        <f>IF(COUNTIF(和牛受精卵!E:E,D22)&gt;=1,"×",IF(D22="","","〇"))</f>
        <v/>
      </c>
      <c r="V22" s="72" t="str">
        <f>IF(COUNTIF('和牛受精卵 (性判別)'!E:E,D22)&gt;=1,"×",IF(D22="","","〇"))</f>
        <v/>
      </c>
    </row>
    <row r="23" spans="1:22" s="29" customFormat="1" x14ac:dyDescent="0.15">
      <c r="A23" s="23">
        <f>COUNTA(A8:A22)</f>
        <v>0</v>
      </c>
      <c r="B23" s="24">
        <f>SUBTOTAL(9,B8:B22)</f>
        <v>0</v>
      </c>
      <c r="C23" s="24">
        <f>SUBTOTAL(9,C8:C22)</f>
        <v>0</v>
      </c>
      <c r="D23" s="25"/>
      <c r="E23" s="26"/>
      <c r="F23" s="27">
        <f>COUNTA(F8:F22)</f>
        <v>0</v>
      </c>
      <c r="G23" s="25"/>
      <c r="H23" s="25"/>
      <c r="I23" s="25"/>
      <c r="J23" s="25"/>
      <c r="K23" s="24">
        <f>SUBTOTAL(9,K8:K22)</f>
        <v>0</v>
      </c>
      <c r="L23" s="24">
        <f>SUBTOTAL(9,L8:L22)</f>
        <v>0</v>
      </c>
      <c r="M23" s="24">
        <f>SUBTOTAL(9,M8:M22)</f>
        <v>0</v>
      </c>
      <c r="N23" s="28"/>
      <c r="O23" s="28"/>
      <c r="P23" s="24">
        <f>SUBTOTAL(9,P8:P22)</f>
        <v>0</v>
      </c>
      <c r="Q23" s="25"/>
      <c r="R23" s="25"/>
      <c r="T23" s="73">
        <f>COUNTIFS(T8:T22,"〇")</f>
        <v>0</v>
      </c>
    </row>
    <row r="24" spans="1:22" x14ac:dyDescent="0.15">
      <c r="A24" s="1" t="s">
        <v>10</v>
      </c>
      <c r="B24" s="1" t="s">
        <v>83</v>
      </c>
      <c r="C24" s="1"/>
      <c r="D24" s="1"/>
      <c r="E24" s="1"/>
      <c r="F24" s="1"/>
      <c r="G24" s="1"/>
      <c r="H24" s="1"/>
      <c r="I24" s="1"/>
      <c r="J24" s="1"/>
      <c r="K24" s="1"/>
      <c r="L24" s="1"/>
      <c r="M24" s="1"/>
      <c r="N24" s="1"/>
      <c r="O24" s="1"/>
      <c r="P24" s="1"/>
      <c r="Q24" s="1"/>
      <c r="T24" s="72" t="s">
        <v>118</v>
      </c>
    </row>
    <row r="25" spans="1:22" x14ac:dyDescent="0.15">
      <c r="A25" s="1" t="s">
        <v>9</v>
      </c>
      <c r="B25" s="1" t="s">
        <v>17</v>
      </c>
      <c r="C25" s="1"/>
      <c r="D25" s="1"/>
      <c r="E25" s="1"/>
      <c r="F25" s="1"/>
      <c r="G25" s="1"/>
      <c r="H25" s="1"/>
      <c r="I25" s="1"/>
      <c r="J25" s="1"/>
      <c r="K25" s="1"/>
      <c r="L25" s="1"/>
      <c r="M25" s="1"/>
      <c r="N25" s="1"/>
      <c r="O25" s="1"/>
      <c r="P25" s="1"/>
      <c r="Q25" s="1"/>
    </row>
    <row r="26" spans="1:22" x14ac:dyDescent="0.15">
      <c r="A26" s="1"/>
      <c r="B26" s="1" t="s">
        <v>12</v>
      </c>
      <c r="C26" s="1"/>
      <c r="D26" s="1"/>
      <c r="E26" s="1"/>
      <c r="F26" s="1"/>
      <c r="G26" s="1"/>
      <c r="H26" s="1"/>
      <c r="I26" s="1"/>
      <c r="J26" s="1"/>
      <c r="K26" s="1"/>
      <c r="L26" s="1"/>
      <c r="M26" s="1"/>
      <c r="N26" s="1"/>
      <c r="O26" s="1"/>
      <c r="P26" s="1"/>
      <c r="Q26" s="1"/>
    </row>
    <row r="27" spans="1:22" x14ac:dyDescent="0.15">
      <c r="A27" s="1"/>
      <c r="B27" s="1" t="s">
        <v>34</v>
      </c>
      <c r="C27" s="1"/>
      <c r="D27" s="1"/>
      <c r="E27" s="1"/>
      <c r="F27" s="1"/>
      <c r="G27" s="1"/>
      <c r="H27" s="1"/>
      <c r="I27" s="1"/>
      <c r="J27" s="1"/>
      <c r="K27" s="1"/>
      <c r="L27" s="1"/>
      <c r="M27" s="1"/>
      <c r="N27" s="1"/>
      <c r="O27" s="1"/>
      <c r="P27" s="1"/>
      <c r="Q27" s="1"/>
    </row>
    <row r="28" spans="1:22" x14ac:dyDescent="0.15">
      <c r="A28" s="1"/>
      <c r="B28" s="1" t="s">
        <v>35</v>
      </c>
      <c r="C28" s="1"/>
      <c r="D28" s="1"/>
      <c r="E28" s="1"/>
      <c r="F28" s="1"/>
      <c r="G28" s="1"/>
      <c r="H28" s="1"/>
      <c r="I28" s="1"/>
      <c r="J28" s="1"/>
      <c r="K28" s="1"/>
      <c r="L28" s="1"/>
      <c r="M28" s="1"/>
      <c r="N28" s="1"/>
      <c r="O28" s="1"/>
      <c r="P28" s="1"/>
      <c r="Q28" s="1"/>
    </row>
    <row r="29" spans="1:22" x14ac:dyDescent="0.15">
      <c r="A29" s="1"/>
      <c r="B29" s="1" t="s">
        <v>36</v>
      </c>
      <c r="C29" s="1"/>
      <c r="D29" s="1"/>
      <c r="E29" s="1"/>
      <c r="F29" s="1"/>
      <c r="G29" s="1"/>
      <c r="H29" s="1"/>
      <c r="I29" s="1"/>
      <c r="J29" s="1"/>
      <c r="K29" s="1"/>
      <c r="L29" s="1"/>
      <c r="M29" s="1"/>
      <c r="N29" s="1"/>
      <c r="O29" s="1"/>
      <c r="P29" s="1"/>
      <c r="Q29" s="1"/>
    </row>
    <row r="30" spans="1:22" x14ac:dyDescent="0.15">
      <c r="A30" s="1"/>
      <c r="B30" s="1" t="s">
        <v>37</v>
      </c>
      <c r="C30" s="1"/>
      <c r="D30" s="1"/>
      <c r="E30" s="1"/>
      <c r="F30" s="1"/>
      <c r="G30" s="1"/>
      <c r="H30" s="1"/>
      <c r="I30" s="1"/>
      <c r="J30" s="1"/>
      <c r="K30" s="1"/>
      <c r="L30" s="1"/>
      <c r="M30" s="1"/>
      <c r="N30" s="1"/>
      <c r="O30" s="1"/>
      <c r="P30" s="1"/>
      <c r="Q30" s="1"/>
    </row>
    <row r="31" spans="1:22" x14ac:dyDescent="0.15">
      <c r="A31" s="1"/>
      <c r="B31" s="1" t="s">
        <v>16</v>
      </c>
      <c r="C31" s="1"/>
      <c r="D31" s="1"/>
      <c r="E31" s="1"/>
      <c r="F31" s="1"/>
      <c r="G31" s="1"/>
      <c r="H31" s="1"/>
      <c r="I31" s="1"/>
      <c r="J31" s="1"/>
      <c r="K31" s="1"/>
      <c r="L31" s="1"/>
      <c r="M31" s="1"/>
      <c r="N31" s="1"/>
      <c r="O31" s="1"/>
      <c r="P31" s="1"/>
      <c r="Q31" s="1"/>
    </row>
    <row r="32" spans="1:22" x14ac:dyDescent="0.15">
      <c r="A32" s="1" t="s">
        <v>15</v>
      </c>
      <c r="B32" s="1" t="s">
        <v>38</v>
      </c>
      <c r="C32" s="1"/>
      <c r="D32" s="1"/>
      <c r="E32" s="1"/>
      <c r="F32" s="1"/>
      <c r="G32" s="1"/>
      <c r="H32" s="1"/>
      <c r="I32" s="1"/>
      <c r="J32" s="1"/>
      <c r="K32" s="1"/>
      <c r="L32" s="1"/>
      <c r="M32" s="1"/>
      <c r="N32" s="1"/>
      <c r="O32" s="1"/>
      <c r="P32" s="1"/>
      <c r="Q32" s="1"/>
    </row>
    <row r="33" spans="1:17" x14ac:dyDescent="0.15">
      <c r="A33" s="1"/>
      <c r="B33" s="1"/>
      <c r="C33" s="1"/>
      <c r="D33" s="1"/>
      <c r="E33" s="1"/>
      <c r="F33" s="1"/>
      <c r="G33" s="1"/>
      <c r="H33" s="1"/>
      <c r="I33" s="1"/>
      <c r="J33" s="1"/>
      <c r="K33" s="1"/>
      <c r="L33" s="1"/>
      <c r="M33" s="1"/>
      <c r="N33" s="1"/>
      <c r="O33" s="1"/>
      <c r="P33" s="1"/>
      <c r="Q33" s="1"/>
    </row>
    <row r="34" spans="1:17" x14ac:dyDescent="0.15">
      <c r="J34" s="20"/>
      <c r="K34" s="21" t="s">
        <v>85</v>
      </c>
      <c r="L34" s="21" t="s">
        <v>86</v>
      </c>
    </row>
    <row r="35" spans="1:17" x14ac:dyDescent="0.15">
      <c r="J35" s="21" t="s">
        <v>84</v>
      </c>
      <c r="K35" s="22" t="str">
        <f>IFERROR(ROUND(K23/F23,0),"")</f>
        <v/>
      </c>
      <c r="L35" s="22" t="str">
        <f>IFERROR(ROUND(L23/F23,0),"")</f>
        <v/>
      </c>
    </row>
  </sheetData>
  <autoFilter ref="A7:V22" xr:uid="{9D50C60C-F288-4E4C-9F1C-7220692BDED6}"/>
  <mergeCells count="22">
    <mergeCell ref="N3:O3"/>
    <mergeCell ref="A5:A7"/>
    <mergeCell ref="B5:B7"/>
    <mergeCell ref="C5:C7"/>
    <mergeCell ref="D5:D7"/>
    <mergeCell ref="E5:E7"/>
    <mergeCell ref="P3:R3"/>
    <mergeCell ref="T5:T7"/>
    <mergeCell ref="U5:U7"/>
    <mergeCell ref="V5:V7"/>
    <mergeCell ref="F2:L2"/>
    <mergeCell ref="M5:M6"/>
    <mergeCell ref="N5:N6"/>
    <mergeCell ref="O5:O6"/>
    <mergeCell ref="P5:P6"/>
    <mergeCell ref="Q5:Q7"/>
    <mergeCell ref="R5:R7"/>
    <mergeCell ref="F5:F7"/>
    <mergeCell ref="G5:J5"/>
    <mergeCell ref="K5:K6"/>
    <mergeCell ref="L5:L6"/>
    <mergeCell ref="G6:J6"/>
  </mergeCells>
  <phoneticPr fontId="1"/>
  <conditionalFormatting sqref="C8:C22">
    <cfRule type="cellIs" dxfId="10" priority="4" operator="greaterThan">
      <formula>B8/2</formula>
    </cfRule>
  </conditionalFormatting>
  <conditionalFormatting sqref="T8:T22">
    <cfRule type="expression" dxfId="9" priority="3">
      <formula>NOT($T8="〇")</formula>
    </cfRule>
  </conditionalFormatting>
  <conditionalFormatting sqref="U8:U22">
    <cfRule type="expression" dxfId="8" priority="2">
      <formula>NOT($U8="〇")</formula>
    </cfRule>
  </conditionalFormatting>
  <conditionalFormatting sqref="V8:V22">
    <cfRule type="expression" dxfId="7" priority="1">
      <formula>NOT($V8="〇")</formula>
    </cfRule>
  </conditionalFormatting>
  <pageMargins left="0.70866141732283472" right="0.70866141732283472" top="0.74803149606299213" bottom="0.74803149606299213" header="0.31496062992125984" footer="0.31496062992125984"/>
  <pageSetup paperSize="9" scale="76"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X29"/>
  <sheetViews>
    <sheetView showGridLines="0" view="pageBreakPreview" zoomScaleNormal="75" zoomScaleSheetLayoutView="100" workbookViewId="0">
      <pane xSplit="4" ySplit="7" topLeftCell="E8" activePane="bottomRight" state="frozen"/>
      <selection pane="topRight" activeCell="E1" sqref="E1"/>
      <selection pane="bottomLeft" activeCell="A8" sqref="A8"/>
      <selection pane="bottomRight" activeCell="T4" sqref="T4"/>
    </sheetView>
  </sheetViews>
  <sheetFormatPr defaultRowHeight="13.5" x14ac:dyDescent="0.15"/>
  <cols>
    <col min="1" max="1" width="10.875" style="37" customWidth="1"/>
    <col min="2" max="2" width="5.125" style="37" customWidth="1"/>
    <col min="3" max="3" width="5.5" style="37" customWidth="1"/>
    <col min="4" max="4" width="10.5" style="37" customWidth="1"/>
    <col min="5" max="5" width="12.375" style="37" customWidth="1"/>
    <col min="6" max="6" width="10.125" style="37" customWidth="1"/>
    <col min="7" max="7" width="7.75" style="37" customWidth="1"/>
    <col min="8" max="8" width="9" style="37" customWidth="1"/>
    <col min="9" max="9" width="9.5" style="37" customWidth="1"/>
    <col min="10" max="10" width="13.25" style="37" customWidth="1"/>
    <col min="11" max="11" width="9.5" style="37" bestFit="1" customWidth="1"/>
    <col min="12" max="12" width="7.75" style="37" customWidth="1"/>
    <col min="13" max="13" width="16.625" style="37" customWidth="1"/>
    <col min="14" max="14" width="7.5" style="37" bestFit="1" customWidth="1"/>
    <col min="15" max="15" width="9.5" style="37" bestFit="1" customWidth="1"/>
    <col min="16" max="17" width="8" style="37" bestFit="1" customWidth="1"/>
    <col min="18" max="20" width="10.625" style="37" customWidth="1"/>
    <col min="21" max="21" width="8.875" style="37" customWidth="1"/>
    <col min="22" max="22" width="9.625" style="37" customWidth="1"/>
    <col min="23" max="23" width="1.625" style="37" customWidth="1"/>
    <col min="24" max="24" width="11" style="37" customWidth="1"/>
    <col min="25" max="16384" width="9" style="37"/>
  </cols>
  <sheetData>
    <row r="1" spans="1:24" ht="14.25" x14ac:dyDescent="0.15">
      <c r="A1" s="2" t="s">
        <v>42</v>
      </c>
      <c r="B1" s="1"/>
      <c r="C1" s="1"/>
      <c r="D1" s="1"/>
      <c r="E1" s="1"/>
      <c r="F1" s="1"/>
      <c r="G1" s="1"/>
      <c r="H1" s="1"/>
      <c r="I1" s="1"/>
      <c r="J1" s="1"/>
      <c r="K1" s="1"/>
      <c r="L1" s="1"/>
      <c r="M1" s="1"/>
      <c r="N1" s="1"/>
      <c r="O1" s="1"/>
      <c r="P1" s="1"/>
      <c r="Q1" s="1"/>
      <c r="R1" s="1"/>
      <c r="S1" s="1"/>
      <c r="T1" s="1"/>
      <c r="U1" s="1"/>
    </row>
    <row r="2" spans="1:24" ht="14.25" x14ac:dyDescent="0.15">
      <c r="B2" s="14"/>
      <c r="C2" s="14"/>
      <c r="D2" s="14"/>
      <c r="E2" s="14"/>
      <c r="F2" s="14"/>
      <c r="G2" s="14"/>
      <c r="H2" s="14"/>
      <c r="I2" s="84" t="s">
        <v>120</v>
      </c>
      <c r="J2" s="84"/>
      <c r="K2" s="84"/>
      <c r="L2" s="84"/>
      <c r="M2" s="84"/>
      <c r="N2" s="14"/>
      <c r="O2" s="14"/>
      <c r="P2" s="14"/>
      <c r="Q2" s="14"/>
      <c r="R2" s="14"/>
      <c r="S2" s="14"/>
      <c r="T2" s="14"/>
      <c r="U2" s="14"/>
    </row>
    <row r="3" spans="1:24" x14ac:dyDescent="0.15">
      <c r="A3" s="1"/>
      <c r="B3" s="1"/>
      <c r="C3" s="1"/>
      <c r="D3" s="1"/>
      <c r="E3" s="1"/>
      <c r="F3" s="1"/>
      <c r="G3" s="1"/>
      <c r="H3" s="1"/>
      <c r="I3" s="1"/>
      <c r="J3" s="1"/>
      <c r="K3" s="1"/>
      <c r="L3" s="1"/>
      <c r="M3" s="1"/>
      <c r="N3" s="1"/>
      <c r="O3" s="1"/>
      <c r="P3" s="1"/>
      <c r="Q3" s="1"/>
      <c r="R3" s="93" t="s">
        <v>121</v>
      </c>
      <c r="S3" s="93"/>
      <c r="T3" s="94" t="str">
        <f>IF(高受胎率精液!P3="","",高受胎率精液!P3)</f>
        <v/>
      </c>
      <c r="U3" s="95"/>
      <c r="V3" s="96"/>
    </row>
    <row r="4" spans="1:24" x14ac:dyDescent="0.15">
      <c r="A4" s="1"/>
      <c r="B4" s="1"/>
      <c r="C4" s="1"/>
      <c r="D4" s="1"/>
      <c r="E4" s="1"/>
      <c r="F4" s="1"/>
      <c r="G4" s="15"/>
      <c r="H4" s="15"/>
      <c r="I4" s="15"/>
      <c r="J4" s="15"/>
      <c r="K4" s="15"/>
      <c r="L4" s="15"/>
      <c r="M4" s="15"/>
      <c r="N4" s="15"/>
      <c r="O4" s="15"/>
      <c r="P4" s="1"/>
      <c r="Q4" s="1"/>
      <c r="R4" s="1"/>
      <c r="S4" s="1"/>
      <c r="T4" s="1"/>
      <c r="U4" s="1"/>
      <c r="V4" s="1"/>
    </row>
    <row r="5" spans="1:24" ht="24" customHeight="1" x14ac:dyDescent="0.15">
      <c r="A5" s="81" t="s">
        <v>4</v>
      </c>
      <c r="B5" s="81" t="s">
        <v>5</v>
      </c>
      <c r="C5" s="81" t="s">
        <v>21</v>
      </c>
      <c r="D5" s="81" t="s">
        <v>22</v>
      </c>
      <c r="E5" s="81" t="s">
        <v>14</v>
      </c>
      <c r="F5" s="81" t="s">
        <v>43</v>
      </c>
      <c r="G5" s="94" t="s">
        <v>44</v>
      </c>
      <c r="H5" s="95"/>
      <c r="I5" s="95"/>
      <c r="J5" s="95"/>
      <c r="K5" s="95"/>
      <c r="L5" s="95"/>
      <c r="M5" s="95"/>
      <c r="N5" s="95"/>
      <c r="O5" s="96"/>
      <c r="P5" s="81" t="s">
        <v>45</v>
      </c>
      <c r="Q5" s="81" t="s">
        <v>46</v>
      </c>
      <c r="R5" s="85" t="s">
        <v>6</v>
      </c>
      <c r="S5" s="81" t="s">
        <v>7</v>
      </c>
      <c r="T5" s="81" t="s">
        <v>8</v>
      </c>
      <c r="U5" s="81" t="s">
        <v>47</v>
      </c>
      <c r="V5" s="81" t="s">
        <v>13</v>
      </c>
      <c r="X5" s="79" t="s">
        <v>119</v>
      </c>
    </row>
    <row r="6" spans="1:24" ht="24" customHeight="1" x14ac:dyDescent="0.15">
      <c r="A6" s="82"/>
      <c r="B6" s="82"/>
      <c r="C6" s="82"/>
      <c r="D6" s="82"/>
      <c r="E6" s="82"/>
      <c r="F6" s="82"/>
      <c r="G6" s="81" t="s">
        <v>48</v>
      </c>
      <c r="H6" s="81" t="s">
        <v>49</v>
      </c>
      <c r="I6" s="90" t="s">
        <v>50</v>
      </c>
      <c r="J6" s="91"/>
      <c r="K6" s="92"/>
      <c r="L6" s="90" t="s">
        <v>51</v>
      </c>
      <c r="M6" s="91"/>
      <c r="N6" s="91"/>
      <c r="O6" s="92"/>
      <c r="P6" s="82"/>
      <c r="Q6" s="82"/>
      <c r="R6" s="86"/>
      <c r="S6" s="82"/>
      <c r="T6" s="82"/>
      <c r="U6" s="82"/>
      <c r="V6" s="82"/>
      <c r="X6" s="79"/>
    </row>
    <row r="7" spans="1:24" ht="28.5" customHeight="1" x14ac:dyDescent="0.15">
      <c r="A7" s="83"/>
      <c r="B7" s="83"/>
      <c r="C7" s="83"/>
      <c r="D7" s="83"/>
      <c r="E7" s="83"/>
      <c r="F7" s="83"/>
      <c r="G7" s="83"/>
      <c r="H7" s="83"/>
      <c r="I7" s="41" t="s">
        <v>52</v>
      </c>
      <c r="J7" s="42" t="s">
        <v>53</v>
      </c>
      <c r="K7" s="42" t="s">
        <v>54</v>
      </c>
      <c r="L7" s="42" t="s">
        <v>52</v>
      </c>
      <c r="M7" s="42" t="s">
        <v>55</v>
      </c>
      <c r="N7" s="42" t="s">
        <v>28</v>
      </c>
      <c r="O7" s="42" t="s">
        <v>27</v>
      </c>
      <c r="P7" s="13" t="s">
        <v>56</v>
      </c>
      <c r="Q7" s="13" t="s">
        <v>57</v>
      </c>
      <c r="R7" s="13" t="s">
        <v>58</v>
      </c>
      <c r="S7" s="13" t="s">
        <v>59</v>
      </c>
      <c r="T7" s="13" t="s">
        <v>60</v>
      </c>
      <c r="U7" s="13" t="s">
        <v>61</v>
      </c>
      <c r="V7" s="83"/>
      <c r="X7" s="79"/>
    </row>
    <row r="8" spans="1:24" x14ac:dyDescent="0.15">
      <c r="A8" s="3"/>
      <c r="B8" s="3"/>
      <c r="C8" s="3"/>
      <c r="D8" s="3"/>
      <c r="E8" s="3"/>
      <c r="F8" s="16"/>
      <c r="G8" s="4"/>
      <c r="H8" s="4"/>
      <c r="I8" s="4"/>
      <c r="J8" s="4"/>
      <c r="K8" s="4"/>
      <c r="L8" s="4"/>
      <c r="M8" s="4"/>
      <c r="N8" s="4"/>
      <c r="O8" s="4"/>
      <c r="P8" s="5"/>
      <c r="Q8" s="5"/>
      <c r="R8" s="5">
        <f>P8+Q8</f>
        <v>0</v>
      </c>
      <c r="S8" s="6">
        <f>R8</f>
        <v>0</v>
      </c>
      <c r="T8" s="6">
        <f>ROUNDDOWN(S8/2,0)</f>
        <v>0</v>
      </c>
      <c r="U8" s="6">
        <f t="shared" ref="U8:U15" si="0">IF(T8&gt;100000,100000,T8)</f>
        <v>0</v>
      </c>
      <c r="V8" s="6"/>
      <c r="X8" s="74" t="str">
        <f>IF(COUNTIF($D$8:D8,D8)=1,"〇",IF(D8="","",COUNTIF($D$8:D8,D8)))</f>
        <v/>
      </c>
    </row>
    <row r="9" spans="1:24" x14ac:dyDescent="0.15">
      <c r="A9" s="3"/>
      <c r="B9" s="3"/>
      <c r="C9" s="3"/>
      <c r="D9" s="3"/>
      <c r="E9" s="3"/>
      <c r="F9" s="16"/>
      <c r="G9" s="4"/>
      <c r="H9" s="4"/>
      <c r="I9" s="4"/>
      <c r="J9" s="4"/>
      <c r="K9" s="4"/>
      <c r="L9" s="4"/>
      <c r="M9" s="4"/>
      <c r="N9" s="4"/>
      <c r="O9" s="4"/>
      <c r="P9" s="5"/>
      <c r="Q9" s="5"/>
      <c r="R9" s="5">
        <f t="shared" ref="R9:R22" si="1">P9+Q9</f>
        <v>0</v>
      </c>
      <c r="S9" s="6">
        <f t="shared" ref="S9:S20" si="2">R9</f>
        <v>0</v>
      </c>
      <c r="T9" s="6">
        <f t="shared" ref="T9:T22" si="3">ROUNDDOWN(S9/2,0)</f>
        <v>0</v>
      </c>
      <c r="U9" s="6">
        <f t="shared" si="0"/>
        <v>0</v>
      </c>
      <c r="V9" s="6"/>
      <c r="X9" s="74" t="str">
        <f>IF(COUNTIF($D$8:D9,D9)=1,"〇",IF(D9="","",COUNTIF($D$8:D9,D9)))</f>
        <v/>
      </c>
    </row>
    <row r="10" spans="1:24" x14ac:dyDescent="0.15">
      <c r="A10" s="3"/>
      <c r="B10" s="3"/>
      <c r="C10" s="3"/>
      <c r="D10" s="3"/>
      <c r="E10" s="3"/>
      <c r="F10" s="16"/>
      <c r="G10" s="4"/>
      <c r="H10" s="4"/>
      <c r="I10" s="4"/>
      <c r="J10" s="4"/>
      <c r="K10" s="4"/>
      <c r="L10" s="4"/>
      <c r="M10" s="4"/>
      <c r="N10" s="4"/>
      <c r="O10" s="4"/>
      <c r="P10" s="5"/>
      <c r="Q10" s="5"/>
      <c r="R10" s="5">
        <f t="shared" si="1"/>
        <v>0</v>
      </c>
      <c r="S10" s="6">
        <f>R10</f>
        <v>0</v>
      </c>
      <c r="T10" s="6">
        <f t="shared" si="3"/>
        <v>0</v>
      </c>
      <c r="U10" s="6">
        <f t="shared" si="0"/>
        <v>0</v>
      </c>
      <c r="V10" s="6"/>
      <c r="X10" s="74" t="str">
        <f>IF(COUNTIF($D$8:D10,D10)=1,"〇",IF(D10="","",COUNTIF($D$8:D10,D10)))</f>
        <v/>
      </c>
    </row>
    <row r="11" spans="1:24" x14ac:dyDescent="0.15">
      <c r="A11" s="3"/>
      <c r="B11" s="3"/>
      <c r="C11" s="3"/>
      <c r="D11" s="75"/>
      <c r="E11" s="36"/>
      <c r="F11" s="16"/>
      <c r="G11" s="4"/>
      <c r="H11" s="4"/>
      <c r="I11" s="4"/>
      <c r="J11" s="4"/>
      <c r="K11" s="4"/>
      <c r="L11" s="4"/>
      <c r="M11" s="4"/>
      <c r="N11" s="4"/>
      <c r="O11" s="4"/>
      <c r="P11" s="5"/>
      <c r="Q11" s="5"/>
      <c r="R11" s="5">
        <f t="shared" si="1"/>
        <v>0</v>
      </c>
      <c r="S11" s="6">
        <f>R11</f>
        <v>0</v>
      </c>
      <c r="T11" s="6">
        <f t="shared" si="3"/>
        <v>0</v>
      </c>
      <c r="U11" s="6">
        <f t="shared" si="0"/>
        <v>0</v>
      </c>
      <c r="V11" s="17"/>
      <c r="X11" s="74" t="str">
        <f>IF(COUNTIF($D$8:D11,D11)=1,"〇",IF(D11="","",COUNTIF($D$8:D11,D11)))</f>
        <v/>
      </c>
    </row>
    <row r="12" spans="1:24" x14ac:dyDescent="0.15">
      <c r="A12" s="3"/>
      <c r="B12" s="3"/>
      <c r="C12" s="3"/>
      <c r="D12" s="3"/>
      <c r="E12" s="3"/>
      <c r="F12" s="16"/>
      <c r="G12" s="4"/>
      <c r="H12" s="4"/>
      <c r="I12" s="4"/>
      <c r="J12" s="4"/>
      <c r="K12" s="4"/>
      <c r="L12" s="4"/>
      <c r="M12" s="4"/>
      <c r="N12" s="4"/>
      <c r="O12" s="4"/>
      <c r="P12" s="5"/>
      <c r="Q12" s="5"/>
      <c r="R12" s="5">
        <f t="shared" si="1"/>
        <v>0</v>
      </c>
      <c r="S12" s="6">
        <f>R12</f>
        <v>0</v>
      </c>
      <c r="T12" s="6">
        <f t="shared" si="3"/>
        <v>0</v>
      </c>
      <c r="U12" s="6">
        <f t="shared" si="0"/>
        <v>0</v>
      </c>
      <c r="V12" s="6"/>
      <c r="X12" s="74" t="str">
        <f>IF(COUNTIF($D$8:D12,D12)=1,"〇",IF(D12="","",COUNTIF($D$8:D12,D12)))</f>
        <v/>
      </c>
    </row>
    <row r="13" spans="1:24" x14ac:dyDescent="0.15">
      <c r="A13" s="3"/>
      <c r="B13" s="3"/>
      <c r="C13" s="3"/>
      <c r="D13" s="3"/>
      <c r="E13" s="3"/>
      <c r="F13" s="16"/>
      <c r="G13" s="4"/>
      <c r="H13" s="4"/>
      <c r="I13" s="4"/>
      <c r="J13" s="4"/>
      <c r="K13" s="4"/>
      <c r="L13" s="4"/>
      <c r="M13" s="4"/>
      <c r="N13" s="4"/>
      <c r="O13" s="4"/>
      <c r="P13" s="5"/>
      <c r="Q13" s="5"/>
      <c r="R13" s="5">
        <f t="shared" si="1"/>
        <v>0</v>
      </c>
      <c r="S13" s="6">
        <f t="shared" si="2"/>
        <v>0</v>
      </c>
      <c r="T13" s="6">
        <f t="shared" si="3"/>
        <v>0</v>
      </c>
      <c r="U13" s="6">
        <f t="shared" si="0"/>
        <v>0</v>
      </c>
      <c r="V13" s="6"/>
      <c r="X13" s="74" t="str">
        <f>IF(COUNTIF($D$8:D13,D13)=1,"〇",IF(D13="","",COUNTIF($D$8:D13,D13)))</f>
        <v/>
      </c>
    </row>
    <row r="14" spans="1:24" x14ac:dyDescent="0.15">
      <c r="A14" s="3"/>
      <c r="B14" s="3"/>
      <c r="C14" s="3"/>
      <c r="D14" s="3"/>
      <c r="E14" s="3"/>
      <c r="F14" s="7"/>
      <c r="G14" s="4"/>
      <c r="H14" s="4"/>
      <c r="I14" s="4"/>
      <c r="J14" s="4"/>
      <c r="K14" s="4"/>
      <c r="L14" s="4"/>
      <c r="M14" s="4"/>
      <c r="N14" s="4"/>
      <c r="O14" s="4"/>
      <c r="P14" s="6"/>
      <c r="Q14" s="6"/>
      <c r="R14" s="5">
        <f t="shared" si="1"/>
        <v>0</v>
      </c>
      <c r="S14" s="6">
        <f t="shared" si="2"/>
        <v>0</v>
      </c>
      <c r="T14" s="6">
        <f t="shared" si="3"/>
        <v>0</v>
      </c>
      <c r="U14" s="6">
        <f t="shared" si="0"/>
        <v>0</v>
      </c>
      <c r="V14" s="6"/>
      <c r="X14" s="74" t="str">
        <f>IF(COUNTIF($D$8:D14,D14)=1,"〇",IF(D14="","",COUNTIF($D$8:D14,D14)))</f>
        <v/>
      </c>
    </row>
    <row r="15" spans="1:24" x14ac:dyDescent="0.15">
      <c r="A15" s="3"/>
      <c r="B15" s="3"/>
      <c r="C15" s="3"/>
      <c r="D15" s="3"/>
      <c r="E15" s="3"/>
      <c r="F15" s="7"/>
      <c r="G15" s="4"/>
      <c r="H15" s="4"/>
      <c r="I15" s="4"/>
      <c r="J15" s="4"/>
      <c r="K15" s="4"/>
      <c r="L15" s="4"/>
      <c r="M15" s="4"/>
      <c r="N15" s="4"/>
      <c r="O15" s="4"/>
      <c r="P15" s="6"/>
      <c r="Q15" s="6"/>
      <c r="R15" s="5">
        <f t="shared" si="1"/>
        <v>0</v>
      </c>
      <c r="S15" s="6">
        <f t="shared" si="2"/>
        <v>0</v>
      </c>
      <c r="T15" s="6">
        <f t="shared" si="3"/>
        <v>0</v>
      </c>
      <c r="U15" s="6">
        <f t="shared" si="0"/>
        <v>0</v>
      </c>
      <c r="V15" s="6"/>
      <c r="X15" s="74" t="str">
        <f>IF(COUNTIF($D$8:D15,D15)=1,"〇",IF(D15="","",COUNTIF($D$8:D15,D15)))</f>
        <v/>
      </c>
    </row>
    <row r="16" spans="1:24" x14ac:dyDescent="0.15">
      <c r="A16" s="3"/>
      <c r="B16" s="3"/>
      <c r="C16" s="3"/>
      <c r="D16" s="4"/>
      <c r="E16" s="4"/>
      <c r="F16" s="4"/>
      <c r="G16" s="4"/>
      <c r="H16" s="4"/>
      <c r="I16" s="4"/>
      <c r="J16" s="4"/>
      <c r="K16" s="4"/>
      <c r="L16" s="4"/>
      <c r="M16" s="4"/>
      <c r="N16" s="4"/>
      <c r="O16" s="4"/>
      <c r="P16" s="4"/>
      <c r="Q16" s="4"/>
      <c r="R16" s="5">
        <f t="shared" si="1"/>
        <v>0</v>
      </c>
      <c r="S16" s="6">
        <f t="shared" si="2"/>
        <v>0</v>
      </c>
      <c r="T16" s="6">
        <f t="shared" si="3"/>
        <v>0</v>
      </c>
      <c r="U16" s="6">
        <f t="shared" ref="U16:U22" si="4">IF(T16&gt;100000,100000,T16)</f>
        <v>0</v>
      </c>
      <c r="V16" s="4"/>
      <c r="X16" s="74" t="str">
        <f>IF(COUNTIF($D$8:D16,D16)=1,"〇",IF(D16="","",COUNTIF($D$8:D16,D16)))</f>
        <v/>
      </c>
    </row>
    <row r="17" spans="1:24" x14ac:dyDescent="0.15">
      <c r="A17" s="3"/>
      <c r="B17" s="3"/>
      <c r="C17" s="3"/>
      <c r="D17" s="4"/>
      <c r="E17" s="4"/>
      <c r="F17" s="4"/>
      <c r="G17" s="4"/>
      <c r="H17" s="4"/>
      <c r="I17" s="4"/>
      <c r="J17" s="4"/>
      <c r="K17" s="4"/>
      <c r="L17" s="4"/>
      <c r="M17" s="4"/>
      <c r="N17" s="4"/>
      <c r="O17" s="4"/>
      <c r="P17" s="4"/>
      <c r="Q17" s="4"/>
      <c r="R17" s="5">
        <f t="shared" si="1"/>
        <v>0</v>
      </c>
      <c r="S17" s="6">
        <f t="shared" si="2"/>
        <v>0</v>
      </c>
      <c r="T17" s="6">
        <f t="shared" si="3"/>
        <v>0</v>
      </c>
      <c r="U17" s="6">
        <f>IF(T17&gt;100000,100000,T17)</f>
        <v>0</v>
      </c>
      <c r="V17" s="4"/>
      <c r="X17" s="74" t="str">
        <f>IF(COUNTIF($D$8:D17,D17)=1,"〇",IF(D17="","",COUNTIF($D$8:D17,D17)))</f>
        <v/>
      </c>
    </row>
    <row r="18" spans="1:24" x14ac:dyDescent="0.15">
      <c r="A18" s="3"/>
      <c r="B18" s="3"/>
      <c r="C18" s="3"/>
      <c r="D18" s="4"/>
      <c r="E18" s="4"/>
      <c r="F18" s="4"/>
      <c r="G18" s="4"/>
      <c r="H18" s="4"/>
      <c r="I18" s="4"/>
      <c r="J18" s="4"/>
      <c r="K18" s="4"/>
      <c r="L18" s="4"/>
      <c r="M18" s="4"/>
      <c r="N18" s="4"/>
      <c r="O18" s="4"/>
      <c r="P18" s="4"/>
      <c r="Q18" s="4"/>
      <c r="R18" s="5">
        <f t="shared" si="1"/>
        <v>0</v>
      </c>
      <c r="S18" s="6">
        <f t="shared" si="2"/>
        <v>0</v>
      </c>
      <c r="T18" s="6">
        <f t="shared" si="3"/>
        <v>0</v>
      </c>
      <c r="U18" s="6">
        <f>IF(T18&gt;100000,100000,T18)</f>
        <v>0</v>
      </c>
      <c r="V18" s="4"/>
      <c r="X18" s="74" t="str">
        <f>IF(COUNTIF($D$8:D18,D18)=1,"〇",IF(D18="","",COUNTIF($D$8:D18,D18)))</f>
        <v/>
      </c>
    </row>
    <row r="19" spans="1:24" x14ac:dyDescent="0.15">
      <c r="A19" s="3"/>
      <c r="B19" s="3"/>
      <c r="C19" s="3"/>
      <c r="D19" s="4"/>
      <c r="E19" s="4"/>
      <c r="F19" s="4"/>
      <c r="G19" s="4"/>
      <c r="H19" s="4"/>
      <c r="I19" s="4"/>
      <c r="J19" s="4"/>
      <c r="K19" s="4"/>
      <c r="L19" s="4"/>
      <c r="M19" s="4"/>
      <c r="N19" s="4"/>
      <c r="O19" s="4"/>
      <c r="P19" s="4"/>
      <c r="Q19" s="4"/>
      <c r="R19" s="5">
        <f t="shared" si="1"/>
        <v>0</v>
      </c>
      <c r="S19" s="6">
        <f t="shared" si="2"/>
        <v>0</v>
      </c>
      <c r="T19" s="6">
        <f t="shared" si="3"/>
        <v>0</v>
      </c>
      <c r="U19" s="6">
        <f>IF(T19&gt;100000,100000,T19)</f>
        <v>0</v>
      </c>
      <c r="V19" s="4"/>
      <c r="X19" s="74" t="str">
        <f>IF(COUNTIF($D$8:D19,D19)=1,"〇",IF(D19="","",COUNTIF($D$8:D19,D19)))</f>
        <v/>
      </c>
    </row>
    <row r="20" spans="1:24" x14ac:dyDescent="0.15">
      <c r="A20" s="3"/>
      <c r="B20" s="3"/>
      <c r="C20" s="3"/>
      <c r="D20" s="4"/>
      <c r="E20" s="4"/>
      <c r="F20" s="4"/>
      <c r="G20" s="4"/>
      <c r="H20" s="4"/>
      <c r="I20" s="4"/>
      <c r="J20" s="4"/>
      <c r="K20" s="4"/>
      <c r="L20" s="4"/>
      <c r="M20" s="4"/>
      <c r="N20" s="4"/>
      <c r="O20" s="4"/>
      <c r="P20" s="4"/>
      <c r="Q20" s="4"/>
      <c r="R20" s="5">
        <f t="shared" si="1"/>
        <v>0</v>
      </c>
      <c r="S20" s="6">
        <f t="shared" si="2"/>
        <v>0</v>
      </c>
      <c r="T20" s="6">
        <f t="shared" si="3"/>
        <v>0</v>
      </c>
      <c r="U20" s="6">
        <f>IF(T20&gt;100000,100000,T20)</f>
        <v>0</v>
      </c>
      <c r="V20" s="4"/>
      <c r="X20" s="74" t="str">
        <f>IF(COUNTIF($D$8:D20,D20)=1,"〇",IF(D20="","",COUNTIF($D$8:D20,D20)))</f>
        <v/>
      </c>
    </row>
    <row r="21" spans="1:24" x14ac:dyDescent="0.15">
      <c r="A21" s="3"/>
      <c r="B21" s="3"/>
      <c r="C21" s="3"/>
      <c r="D21" s="4"/>
      <c r="E21" s="4"/>
      <c r="F21" s="4"/>
      <c r="G21" s="4"/>
      <c r="H21" s="4"/>
      <c r="I21" s="4"/>
      <c r="J21" s="4"/>
      <c r="K21" s="4"/>
      <c r="L21" s="4"/>
      <c r="M21" s="4"/>
      <c r="N21" s="4"/>
      <c r="O21" s="4"/>
      <c r="P21" s="4"/>
      <c r="Q21" s="4"/>
      <c r="R21" s="5">
        <f t="shared" si="1"/>
        <v>0</v>
      </c>
      <c r="S21" s="6">
        <f>R21</f>
        <v>0</v>
      </c>
      <c r="T21" s="6">
        <f>ROUNDDOWN(S21/2,0)</f>
        <v>0</v>
      </c>
      <c r="U21" s="6">
        <f>IF(T21&gt;100000,100000,T21)</f>
        <v>0</v>
      </c>
      <c r="V21" s="4"/>
      <c r="X21" s="74" t="str">
        <f>IF(COUNTIF($D$8:D21,D21)=1,"〇",IF(D21="","",COUNTIF($D$8:D21,D21)))</f>
        <v/>
      </c>
    </row>
    <row r="22" spans="1:24" x14ac:dyDescent="0.15">
      <c r="A22" s="3"/>
      <c r="B22" s="3"/>
      <c r="C22" s="3"/>
      <c r="D22" s="4"/>
      <c r="E22" s="4"/>
      <c r="F22" s="4"/>
      <c r="G22" s="4"/>
      <c r="H22" s="4"/>
      <c r="I22" s="4"/>
      <c r="J22" s="4"/>
      <c r="K22" s="4"/>
      <c r="L22" s="4"/>
      <c r="M22" s="4"/>
      <c r="N22" s="4"/>
      <c r="O22" s="4"/>
      <c r="P22" s="4"/>
      <c r="Q22" s="4"/>
      <c r="R22" s="5">
        <f t="shared" si="1"/>
        <v>0</v>
      </c>
      <c r="S22" s="6">
        <f>R22</f>
        <v>0</v>
      </c>
      <c r="T22" s="6">
        <f t="shared" si="3"/>
        <v>0</v>
      </c>
      <c r="U22" s="6">
        <f t="shared" si="4"/>
        <v>0</v>
      </c>
      <c r="V22" s="4"/>
      <c r="X22" s="74" t="str">
        <f>IF(COUNTIF($D$8:D22,D22)=1,"〇",IF(D22="","",COUNTIF($D$8:D22,D22)))</f>
        <v/>
      </c>
    </row>
    <row r="23" spans="1:24" s="38" customFormat="1" x14ac:dyDescent="0.15">
      <c r="A23" s="23">
        <f>COUNTA(A8:A22)</f>
        <v>0</v>
      </c>
      <c r="B23" s="24">
        <f>SUBTOTAL(9,B8:B22)</f>
        <v>0</v>
      </c>
      <c r="C23" s="24">
        <f>SUBTOTAL(9,C8:C22)</f>
        <v>0</v>
      </c>
      <c r="D23" s="30"/>
      <c r="E23" s="31"/>
      <c r="F23" s="32">
        <f>COUNTA(F8:F22)</f>
        <v>0</v>
      </c>
      <c r="G23" s="30"/>
      <c r="H23" s="30"/>
      <c r="I23" s="30"/>
      <c r="J23" s="30"/>
      <c r="K23" s="30"/>
      <c r="L23" s="30"/>
      <c r="M23" s="30"/>
      <c r="N23" s="31"/>
      <c r="O23" s="31"/>
      <c r="P23" s="24">
        <f>SUBTOTAL(9,P8:P22)</f>
        <v>0</v>
      </c>
      <c r="Q23" s="24">
        <f>SUBTOTAL(9,Q8:Q22)</f>
        <v>0</v>
      </c>
      <c r="R23" s="24">
        <f>SUBTOTAL(9,R8:R22)</f>
        <v>0</v>
      </c>
      <c r="S23" s="30"/>
      <c r="T23" s="30"/>
      <c r="U23" s="24">
        <f>SUBTOTAL(9,U8:U22)</f>
        <v>0</v>
      </c>
      <c r="V23" s="30"/>
      <c r="X23" s="73">
        <f>COUNTIFS(X8:X22,"〇")</f>
        <v>0</v>
      </c>
    </row>
    <row r="24" spans="1:24" x14ac:dyDescent="0.15">
      <c r="A24" s="1" t="s">
        <v>62</v>
      </c>
      <c r="B24" s="1" t="s">
        <v>88</v>
      </c>
      <c r="C24" s="1"/>
      <c r="D24" s="1"/>
      <c r="E24" s="1"/>
      <c r="F24" s="1"/>
      <c r="G24" s="1"/>
      <c r="H24" s="1"/>
      <c r="I24" s="1"/>
      <c r="J24" s="1"/>
      <c r="K24" s="1"/>
      <c r="L24" s="1"/>
      <c r="M24" s="1"/>
      <c r="N24" s="1"/>
      <c r="O24" s="1"/>
      <c r="P24" s="1"/>
      <c r="Q24" s="1"/>
      <c r="R24" s="1"/>
      <c r="S24" s="1"/>
      <c r="T24" s="1"/>
      <c r="U24" s="1"/>
      <c r="X24" s="72" t="s">
        <v>118</v>
      </c>
    </row>
    <row r="25" spans="1:24" x14ac:dyDescent="0.15">
      <c r="A25" s="1" t="s">
        <v>63</v>
      </c>
      <c r="B25" s="1" t="s">
        <v>64</v>
      </c>
      <c r="C25" s="1"/>
      <c r="D25" s="1"/>
      <c r="E25" s="1"/>
      <c r="F25" s="1"/>
      <c r="G25" s="1"/>
      <c r="H25" s="1"/>
      <c r="I25" s="1"/>
      <c r="J25" s="1"/>
      <c r="K25" s="1"/>
      <c r="L25" s="1"/>
      <c r="M25" s="1"/>
      <c r="N25" s="1"/>
      <c r="O25" s="1"/>
      <c r="P25" s="1"/>
      <c r="Q25" s="1"/>
      <c r="R25" s="1"/>
      <c r="S25" s="1"/>
      <c r="T25" s="1"/>
      <c r="U25" s="1"/>
    </row>
    <row r="26" spans="1:24" x14ac:dyDescent="0.15">
      <c r="A26" s="1" t="s">
        <v>65</v>
      </c>
      <c r="B26" s="1" t="s">
        <v>66</v>
      </c>
      <c r="C26" s="1"/>
      <c r="D26" s="1"/>
      <c r="E26" s="1"/>
      <c r="F26" s="1"/>
      <c r="G26" s="1"/>
      <c r="H26" s="1"/>
      <c r="I26" s="1"/>
      <c r="J26" s="1"/>
      <c r="K26" s="1"/>
      <c r="L26" s="1"/>
      <c r="M26" s="1"/>
      <c r="N26" s="1"/>
      <c r="O26" s="1"/>
      <c r="P26" s="1"/>
      <c r="Q26" s="1"/>
      <c r="R26" s="1"/>
      <c r="S26" s="1"/>
      <c r="T26" s="1"/>
      <c r="U26" s="1"/>
    </row>
    <row r="27" spans="1:24" x14ac:dyDescent="0.15">
      <c r="A27" s="1"/>
      <c r="B27" s="1"/>
      <c r="C27" s="1"/>
      <c r="D27" s="1"/>
      <c r="E27" s="1"/>
      <c r="F27" s="1"/>
      <c r="G27" s="1"/>
      <c r="H27" s="1"/>
      <c r="I27" s="1"/>
      <c r="J27" s="1"/>
      <c r="K27" s="1"/>
      <c r="L27" s="1"/>
      <c r="M27" s="1"/>
      <c r="N27" s="1"/>
      <c r="O27" s="1"/>
      <c r="P27" s="1"/>
      <c r="Q27" s="1"/>
      <c r="R27" s="1"/>
      <c r="S27" s="1"/>
      <c r="T27" s="1"/>
      <c r="U27" s="1"/>
    </row>
    <row r="28" spans="1:24" x14ac:dyDescent="0.15">
      <c r="O28" s="39"/>
      <c r="P28" s="40" t="s">
        <v>87</v>
      </c>
      <c r="Q28" s="40" t="s">
        <v>86</v>
      </c>
    </row>
    <row r="29" spans="1:24" x14ac:dyDescent="0.15">
      <c r="O29" s="40" t="s">
        <v>84</v>
      </c>
      <c r="P29" s="22" t="str">
        <f>IFERROR(ROUND(P23/F23,0),"")</f>
        <v/>
      </c>
      <c r="Q29" s="22" t="str">
        <f>IFERROR(ROUND(Q23/F23,0),"")</f>
        <v/>
      </c>
    </row>
  </sheetData>
  <autoFilter ref="A7:X22" xr:uid="{1B7F9665-C1A5-4C30-83C2-1ECD116FF333}"/>
  <mergeCells count="22">
    <mergeCell ref="I2:M2"/>
    <mergeCell ref="R5:R6"/>
    <mergeCell ref="S5:S6"/>
    <mergeCell ref="T5:T6"/>
    <mergeCell ref="U5:U6"/>
    <mergeCell ref="R3:S3"/>
    <mergeCell ref="T3:V3"/>
    <mergeCell ref="F5:F7"/>
    <mergeCell ref="G5:O5"/>
    <mergeCell ref="V5:V7"/>
    <mergeCell ref="P5:P6"/>
    <mergeCell ref="Q5:Q6"/>
    <mergeCell ref="A5:A7"/>
    <mergeCell ref="B5:B7"/>
    <mergeCell ref="C5:C7"/>
    <mergeCell ref="D5:D7"/>
    <mergeCell ref="E5:E7"/>
    <mergeCell ref="X5:X7"/>
    <mergeCell ref="G6:G7"/>
    <mergeCell ref="H6:H7"/>
    <mergeCell ref="I6:K6"/>
    <mergeCell ref="L6:O6"/>
  </mergeCells>
  <phoneticPr fontId="1"/>
  <conditionalFormatting sqref="X8:X22">
    <cfRule type="expression" dxfId="6" priority="1">
      <formula>NOT($X8="〇")</formula>
    </cfRule>
  </conditionalFormatting>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Q28"/>
  <sheetViews>
    <sheetView showGridLines="0" view="pageBreakPreview" zoomScaleNormal="100" zoomScaleSheetLayoutView="100" workbookViewId="0">
      <pane ySplit="7" topLeftCell="A8" activePane="bottomLeft" state="frozen"/>
      <selection pane="bottomLeft" activeCell="O3" sqref="O3:Q3"/>
    </sheetView>
  </sheetViews>
  <sheetFormatPr defaultRowHeight="13.5" x14ac:dyDescent="0.15"/>
  <cols>
    <col min="1" max="1" width="10.875" style="37" customWidth="1"/>
    <col min="2" max="3" width="5.125" style="37" customWidth="1"/>
    <col min="4" max="4" width="10.125" style="37" customWidth="1"/>
    <col min="5" max="5" width="14.25" style="37" customWidth="1"/>
    <col min="6" max="6" width="10.5" style="37" customWidth="1"/>
    <col min="7" max="7" width="12.375" style="37" customWidth="1"/>
    <col min="8" max="9" width="10.125" style="37" customWidth="1"/>
    <col min="10" max="10" width="8.125" style="37" customWidth="1"/>
    <col min="11" max="11" width="16.375" style="37" customWidth="1"/>
    <col min="12" max="12" width="7.5" style="37" bestFit="1" customWidth="1"/>
    <col min="13" max="13" width="9.5" style="37" bestFit="1" customWidth="1"/>
    <col min="14" max="14" width="8" style="37" bestFit="1" customWidth="1"/>
    <col min="15" max="15" width="10.625" style="37" customWidth="1"/>
    <col min="16" max="16" width="8.875" style="37" customWidth="1"/>
    <col min="17" max="17" width="9.625" style="37" customWidth="1"/>
    <col min="18" max="18" width="1.625" style="37" customWidth="1"/>
    <col min="19" max="16384" width="9" style="37"/>
  </cols>
  <sheetData>
    <row r="1" spans="1:17" ht="14.25" x14ac:dyDescent="0.15">
      <c r="A1" s="2" t="s">
        <v>67</v>
      </c>
      <c r="B1" s="1"/>
      <c r="C1" s="1"/>
      <c r="D1" s="1"/>
      <c r="E1" s="1"/>
      <c r="F1" s="1"/>
      <c r="G1" s="1"/>
      <c r="H1" s="1"/>
      <c r="I1" s="1"/>
      <c r="J1" s="1"/>
      <c r="K1" s="1"/>
      <c r="L1" s="1"/>
      <c r="M1" s="1"/>
      <c r="N1" s="1"/>
      <c r="O1" s="1"/>
      <c r="P1" s="1"/>
    </row>
    <row r="2" spans="1:17" ht="14.25" x14ac:dyDescent="0.15">
      <c r="B2" s="14"/>
      <c r="C2" s="14"/>
      <c r="D2" s="14"/>
      <c r="E2" s="14"/>
      <c r="F2" s="14"/>
      <c r="G2" s="14"/>
      <c r="H2" s="14" t="s">
        <v>68</v>
      </c>
      <c r="I2" s="14"/>
      <c r="J2" s="14"/>
      <c r="K2" s="14"/>
      <c r="L2" s="14"/>
      <c r="M2" s="14"/>
      <c r="N2" s="14"/>
      <c r="O2" s="14"/>
      <c r="P2" s="14"/>
    </row>
    <row r="3" spans="1:17" x14ac:dyDescent="0.15">
      <c r="A3" s="1"/>
      <c r="B3" s="1"/>
      <c r="C3" s="1"/>
      <c r="D3" s="1"/>
      <c r="E3" s="1"/>
      <c r="F3" s="1"/>
      <c r="G3" s="1"/>
      <c r="H3" s="1"/>
      <c r="I3" s="1"/>
      <c r="J3" s="1"/>
      <c r="K3" s="1"/>
      <c r="L3" s="1"/>
      <c r="M3" s="93" t="s">
        <v>121</v>
      </c>
      <c r="N3" s="93"/>
      <c r="O3" s="97" t="str">
        <f>IF(判別受精卵!T3="","",判別受精卵!T3)</f>
        <v/>
      </c>
      <c r="P3" s="98"/>
      <c r="Q3" s="99"/>
    </row>
    <row r="4" spans="1:17" x14ac:dyDescent="0.15">
      <c r="A4" s="1"/>
      <c r="B4" s="1"/>
      <c r="C4" s="1"/>
      <c r="D4" s="1"/>
      <c r="E4" s="1"/>
      <c r="F4" s="1"/>
      <c r="G4" s="1"/>
      <c r="H4" s="1"/>
      <c r="I4" s="1"/>
      <c r="J4" s="1"/>
      <c r="K4" s="1"/>
      <c r="L4" s="1"/>
      <c r="M4" s="1"/>
      <c r="N4" s="1"/>
      <c r="O4" s="1"/>
      <c r="P4" s="1"/>
      <c r="Q4" s="1"/>
    </row>
    <row r="5" spans="1:17" ht="24" customHeight="1" x14ac:dyDescent="0.15">
      <c r="A5" s="81" t="s">
        <v>4</v>
      </c>
      <c r="B5" s="81" t="s">
        <v>5</v>
      </c>
      <c r="C5" s="81" t="s">
        <v>21</v>
      </c>
      <c r="D5" s="87" t="s">
        <v>69</v>
      </c>
      <c r="E5" s="88"/>
      <c r="F5" s="89"/>
      <c r="G5" s="81" t="s">
        <v>14</v>
      </c>
      <c r="H5" s="81" t="s">
        <v>70</v>
      </c>
      <c r="I5" s="87" t="s">
        <v>23</v>
      </c>
      <c r="J5" s="88"/>
      <c r="K5" s="88"/>
      <c r="L5" s="88"/>
      <c r="M5" s="89"/>
      <c r="N5" s="81" t="s">
        <v>71</v>
      </c>
      <c r="O5" s="81" t="s">
        <v>72</v>
      </c>
      <c r="P5" s="81" t="s">
        <v>47</v>
      </c>
      <c r="Q5" s="81" t="s">
        <v>13</v>
      </c>
    </row>
    <row r="6" spans="1:17" ht="24" customHeight="1" x14ac:dyDescent="0.15">
      <c r="A6" s="82"/>
      <c r="B6" s="82"/>
      <c r="C6" s="82"/>
      <c r="D6" s="90" t="s">
        <v>73</v>
      </c>
      <c r="E6" s="91"/>
      <c r="F6" s="92"/>
      <c r="G6" s="82"/>
      <c r="H6" s="82"/>
      <c r="I6" s="90" t="s">
        <v>74</v>
      </c>
      <c r="J6" s="91"/>
      <c r="K6" s="91"/>
      <c r="L6" s="91"/>
      <c r="M6" s="92"/>
      <c r="N6" s="82"/>
      <c r="O6" s="82"/>
      <c r="P6" s="82"/>
      <c r="Q6" s="82"/>
    </row>
    <row r="7" spans="1:17" ht="28.5" customHeight="1" x14ac:dyDescent="0.15">
      <c r="A7" s="83"/>
      <c r="B7" s="83"/>
      <c r="C7" s="83"/>
      <c r="D7" s="41" t="s">
        <v>75</v>
      </c>
      <c r="E7" s="13" t="s">
        <v>76</v>
      </c>
      <c r="F7" s="41" t="s">
        <v>77</v>
      </c>
      <c r="G7" s="83"/>
      <c r="H7" s="83"/>
      <c r="I7" s="42" t="s">
        <v>49</v>
      </c>
      <c r="J7" s="42" t="s">
        <v>78</v>
      </c>
      <c r="K7" s="42" t="s">
        <v>79</v>
      </c>
      <c r="L7" s="42" t="s">
        <v>28</v>
      </c>
      <c r="M7" s="42" t="s">
        <v>27</v>
      </c>
      <c r="N7" s="13" t="s">
        <v>56</v>
      </c>
      <c r="O7" s="13" t="s">
        <v>57</v>
      </c>
      <c r="P7" s="13" t="s">
        <v>80</v>
      </c>
      <c r="Q7" s="83"/>
    </row>
    <row r="8" spans="1:17" x14ac:dyDescent="0.15">
      <c r="A8" s="8"/>
      <c r="B8" s="6"/>
      <c r="C8" s="6"/>
      <c r="D8" s="8"/>
      <c r="E8" s="8"/>
      <c r="F8" s="8"/>
      <c r="G8" s="8"/>
      <c r="H8" s="10"/>
      <c r="I8" s="10"/>
      <c r="J8" s="10"/>
      <c r="K8" s="10"/>
      <c r="L8" s="10"/>
      <c r="M8" s="10"/>
      <c r="N8" s="5"/>
      <c r="O8" s="6">
        <f>N8</f>
        <v>0</v>
      </c>
      <c r="P8" s="6">
        <f>IF(O8&gt;17000,17000,O8)</f>
        <v>0</v>
      </c>
      <c r="Q8" s="11"/>
    </row>
    <row r="9" spans="1:17" x14ac:dyDescent="0.15">
      <c r="A9" s="8"/>
      <c r="B9" s="6"/>
      <c r="C9" s="6"/>
      <c r="D9" s="8"/>
      <c r="E9" s="8"/>
      <c r="F9" s="8"/>
      <c r="G9" s="8"/>
      <c r="H9" s="10"/>
      <c r="I9" s="10"/>
      <c r="J9" s="10"/>
      <c r="K9" s="10"/>
      <c r="L9" s="10"/>
      <c r="M9" s="10"/>
      <c r="N9" s="5"/>
      <c r="O9" s="6">
        <f t="shared" ref="O9:O20" si="0">N9</f>
        <v>0</v>
      </c>
      <c r="P9" s="6">
        <f>IF(O9&gt;17000,17000,O9)</f>
        <v>0</v>
      </c>
      <c r="Q9" s="11"/>
    </row>
    <row r="10" spans="1:17" x14ac:dyDescent="0.15">
      <c r="A10" s="8"/>
      <c r="B10" s="6"/>
      <c r="C10" s="6"/>
      <c r="D10" s="8"/>
      <c r="E10" s="8"/>
      <c r="F10" s="8"/>
      <c r="G10" s="8"/>
      <c r="H10" s="10"/>
      <c r="I10" s="10"/>
      <c r="J10" s="10"/>
      <c r="K10" s="10"/>
      <c r="L10" s="10"/>
      <c r="M10" s="10"/>
      <c r="N10" s="5"/>
      <c r="O10" s="6">
        <f t="shared" si="0"/>
        <v>0</v>
      </c>
      <c r="P10" s="6">
        <f>IF(O10&gt;17000,17000,O10)</f>
        <v>0</v>
      </c>
      <c r="Q10" s="11"/>
    </row>
    <row r="11" spans="1:17" x14ac:dyDescent="0.15">
      <c r="A11" s="8"/>
      <c r="B11" s="6"/>
      <c r="C11" s="6"/>
      <c r="D11" s="8"/>
      <c r="E11" s="10"/>
      <c r="F11" s="10"/>
      <c r="G11" s="10"/>
      <c r="H11" s="10"/>
      <c r="I11" s="10"/>
      <c r="J11" s="10"/>
      <c r="K11" s="10"/>
      <c r="L11" s="10"/>
      <c r="M11" s="10"/>
      <c r="N11" s="5"/>
      <c r="O11" s="6">
        <f t="shared" ref="O11:O19" si="1">N11</f>
        <v>0</v>
      </c>
      <c r="P11" s="6">
        <f t="shared" ref="P11" si="2">IF(O11&gt;17000,17000,O11)</f>
        <v>0</v>
      </c>
      <c r="Q11" s="12"/>
    </row>
    <row r="12" spans="1:17" x14ac:dyDescent="0.15">
      <c r="A12" s="8"/>
      <c r="B12" s="6"/>
      <c r="C12" s="6"/>
      <c r="D12" s="8"/>
      <c r="E12" s="8"/>
      <c r="F12" s="8"/>
      <c r="G12" s="8"/>
      <c r="H12" s="10"/>
      <c r="I12" s="10"/>
      <c r="J12" s="10"/>
      <c r="K12" s="10"/>
      <c r="L12" s="10"/>
      <c r="M12" s="10"/>
      <c r="N12" s="5"/>
      <c r="O12" s="6">
        <f t="shared" si="1"/>
        <v>0</v>
      </c>
      <c r="P12" s="6">
        <f t="shared" ref="P12:P19" si="3">IF(O12&gt;17000,17000,O12)</f>
        <v>0</v>
      </c>
      <c r="Q12" s="11"/>
    </row>
    <row r="13" spans="1:17" x14ac:dyDescent="0.15">
      <c r="A13" s="8"/>
      <c r="B13" s="6"/>
      <c r="C13" s="6"/>
      <c r="D13" s="8"/>
      <c r="E13" s="8"/>
      <c r="F13" s="8"/>
      <c r="G13" s="8"/>
      <c r="H13" s="10"/>
      <c r="I13" s="10"/>
      <c r="J13" s="10"/>
      <c r="K13" s="10"/>
      <c r="L13" s="10"/>
      <c r="M13" s="10"/>
      <c r="N13" s="5"/>
      <c r="O13" s="6">
        <f t="shared" si="1"/>
        <v>0</v>
      </c>
      <c r="P13" s="6">
        <f t="shared" si="3"/>
        <v>0</v>
      </c>
      <c r="Q13" s="11"/>
    </row>
    <row r="14" spans="1:17" x14ac:dyDescent="0.15">
      <c r="A14" s="8"/>
      <c r="B14" s="6"/>
      <c r="C14" s="6"/>
      <c r="D14" s="8"/>
      <c r="E14" s="8"/>
      <c r="F14" s="8"/>
      <c r="G14" s="8"/>
      <c r="H14" s="8"/>
      <c r="I14" s="8"/>
      <c r="J14" s="8"/>
      <c r="K14" s="8"/>
      <c r="L14" s="8"/>
      <c r="M14" s="8"/>
      <c r="N14" s="6"/>
      <c r="O14" s="6">
        <f t="shared" si="1"/>
        <v>0</v>
      </c>
      <c r="P14" s="6">
        <f t="shared" si="3"/>
        <v>0</v>
      </c>
      <c r="Q14" s="11"/>
    </row>
    <row r="15" spans="1:17" x14ac:dyDescent="0.15">
      <c r="A15" s="8"/>
      <c r="B15" s="6"/>
      <c r="C15" s="6"/>
      <c r="D15" s="8"/>
      <c r="E15" s="8"/>
      <c r="F15" s="8"/>
      <c r="G15" s="8"/>
      <c r="H15" s="8"/>
      <c r="I15" s="8"/>
      <c r="J15" s="8"/>
      <c r="K15" s="8"/>
      <c r="L15" s="8"/>
      <c r="M15" s="8"/>
      <c r="N15" s="6"/>
      <c r="O15" s="6">
        <f t="shared" si="1"/>
        <v>0</v>
      </c>
      <c r="P15" s="6">
        <f t="shared" si="3"/>
        <v>0</v>
      </c>
      <c r="Q15" s="11"/>
    </row>
    <row r="16" spans="1:17" x14ac:dyDescent="0.15">
      <c r="A16" s="8"/>
      <c r="B16" s="6"/>
      <c r="C16" s="6"/>
      <c r="D16" s="8"/>
      <c r="E16" s="9"/>
      <c r="F16" s="9"/>
      <c r="G16" s="9"/>
      <c r="H16" s="9"/>
      <c r="I16" s="9"/>
      <c r="J16" s="9"/>
      <c r="K16" s="9"/>
      <c r="L16" s="9"/>
      <c r="M16" s="9"/>
      <c r="N16" s="5"/>
      <c r="O16" s="6">
        <f t="shared" si="1"/>
        <v>0</v>
      </c>
      <c r="P16" s="6">
        <f t="shared" si="3"/>
        <v>0</v>
      </c>
      <c r="Q16" s="9"/>
    </row>
    <row r="17" spans="1:17" x14ac:dyDescent="0.15">
      <c r="A17" s="8"/>
      <c r="B17" s="6"/>
      <c r="C17" s="6"/>
      <c r="D17" s="8"/>
      <c r="E17" s="9"/>
      <c r="F17" s="9"/>
      <c r="G17" s="9"/>
      <c r="H17" s="9"/>
      <c r="I17" s="9"/>
      <c r="J17" s="9"/>
      <c r="K17" s="9"/>
      <c r="L17" s="9"/>
      <c r="M17" s="9"/>
      <c r="N17" s="5"/>
      <c r="O17" s="6">
        <f t="shared" si="1"/>
        <v>0</v>
      </c>
      <c r="P17" s="6">
        <f t="shared" si="3"/>
        <v>0</v>
      </c>
      <c r="Q17" s="9"/>
    </row>
    <row r="18" spans="1:17" x14ac:dyDescent="0.15">
      <c r="A18" s="8"/>
      <c r="B18" s="6"/>
      <c r="C18" s="6"/>
      <c r="D18" s="8"/>
      <c r="E18" s="9"/>
      <c r="F18" s="9"/>
      <c r="G18" s="9"/>
      <c r="H18" s="9"/>
      <c r="I18" s="9"/>
      <c r="J18" s="9"/>
      <c r="K18" s="9"/>
      <c r="L18" s="9"/>
      <c r="M18" s="9"/>
      <c r="N18" s="5"/>
      <c r="O18" s="6">
        <f t="shared" si="1"/>
        <v>0</v>
      </c>
      <c r="P18" s="6">
        <f t="shared" si="3"/>
        <v>0</v>
      </c>
      <c r="Q18" s="9"/>
    </row>
    <row r="19" spans="1:17" x14ac:dyDescent="0.15">
      <c r="A19" s="8"/>
      <c r="B19" s="6"/>
      <c r="C19" s="6"/>
      <c r="D19" s="8"/>
      <c r="E19" s="9"/>
      <c r="F19" s="9"/>
      <c r="G19" s="9"/>
      <c r="H19" s="9"/>
      <c r="I19" s="9"/>
      <c r="J19" s="9"/>
      <c r="K19" s="9"/>
      <c r="L19" s="9"/>
      <c r="M19" s="9"/>
      <c r="N19" s="5"/>
      <c r="O19" s="6">
        <f t="shared" si="1"/>
        <v>0</v>
      </c>
      <c r="P19" s="6">
        <f t="shared" si="3"/>
        <v>0</v>
      </c>
      <c r="Q19" s="9"/>
    </row>
    <row r="20" spans="1:17" x14ac:dyDescent="0.15">
      <c r="A20" s="8"/>
      <c r="B20" s="6"/>
      <c r="C20" s="6"/>
      <c r="D20" s="8"/>
      <c r="E20" s="9"/>
      <c r="F20" s="9"/>
      <c r="G20" s="9"/>
      <c r="H20" s="9"/>
      <c r="I20" s="9"/>
      <c r="J20" s="9"/>
      <c r="K20" s="9"/>
      <c r="L20" s="9"/>
      <c r="M20" s="9"/>
      <c r="N20" s="5"/>
      <c r="O20" s="6">
        <f t="shared" si="0"/>
        <v>0</v>
      </c>
      <c r="P20" s="6">
        <f>IF(O20&gt;17000,17000,O20)</f>
        <v>0</v>
      </c>
      <c r="Q20" s="9"/>
    </row>
    <row r="21" spans="1:17" x14ac:dyDescent="0.15">
      <c r="A21" s="8"/>
      <c r="B21" s="6"/>
      <c r="C21" s="6"/>
      <c r="D21" s="8"/>
      <c r="E21" s="9"/>
      <c r="F21" s="9"/>
      <c r="G21" s="9"/>
      <c r="H21" s="9"/>
      <c r="I21" s="9"/>
      <c r="J21" s="9"/>
      <c r="K21" s="9"/>
      <c r="L21" s="9"/>
      <c r="M21" s="9"/>
      <c r="N21" s="5"/>
      <c r="O21" s="6">
        <f>N21</f>
        <v>0</v>
      </c>
      <c r="P21" s="6">
        <f>IF(O21&gt;17000,17000,O21)</f>
        <v>0</v>
      </c>
      <c r="Q21" s="9"/>
    </row>
    <row r="22" spans="1:17" x14ac:dyDescent="0.15">
      <c r="A22" s="8"/>
      <c r="B22" s="6"/>
      <c r="C22" s="6"/>
      <c r="D22" s="8"/>
      <c r="E22" s="9"/>
      <c r="F22" s="9"/>
      <c r="G22" s="9"/>
      <c r="H22" s="9"/>
      <c r="I22" s="9"/>
      <c r="J22" s="9"/>
      <c r="K22" s="9"/>
      <c r="L22" s="9"/>
      <c r="M22" s="9"/>
      <c r="N22" s="5"/>
      <c r="O22" s="6">
        <f>N22</f>
        <v>0</v>
      </c>
      <c r="P22" s="6">
        <f>IF(O22&gt;17000,17000,O22)</f>
        <v>0</v>
      </c>
      <c r="Q22" s="9"/>
    </row>
    <row r="23" spans="1:17" s="38" customFormat="1" x14ac:dyDescent="0.15">
      <c r="A23" s="23">
        <f>COUNTA(A8:A22)</f>
        <v>0</v>
      </c>
      <c r="B23" s="24">
        <f>SUBTOTAL(9,B8:B22)</f>
        <v>0</v>
      </c>
      <c r="C23" s="24">
        <f>SUBTOTAL(9,C8:C22)</f>
        <v>0</v>
      </c>
      <c r="D23" s="33"/>
      <c r="E23" s="33"/>
      <c r="F23" s="33"/>
      <c r="G23" s="34"/>
      <c r="H23" s="32">
        <f>COUNTA(H8:H22)</f>
        <v>0</v>
      </c>
      <c r="I23" s="33"/>
      <c r="J23" s="33"/>
      <c r="K23" s="33"/>
      <c r="L23" s="33"/>
      <c r="M23" s="33"/>
      <c r="N23" s="24">
        <f>SUBTOTAL(9,N8:N22)</f>
        <v>0</v>
      </c>
      <c r="O23" s="35"/>
      <c r="P23" s="24">
        <f>SUBTOTAL(9,P8:P22)</f>
        <v>0</v>
      </c>
      <c r="Q23" s="30"/>
    </row>
    <row r="24" spans="1:17" x14ac:dyDescent="0.15">
      <c r="A24" s="1" t="s">
        <v>62</v>
      </c>
      <c r="B24" s="1" t="s">
        <v>88</v>
      </c>
      <c r="C24" s="18"/>
      <c r="D24" s="18"/>
      <c r="E24" s="18"/>
      <c r="F24" s="18"/>
      <c r="G24" s="18"/>
      <c r="H24" s="18"/>
      <c r="I24" s="18"/>
      <c r="J24" s="18"/>
      <c r="K24" s="18"/>
      <c r="L24" s="18"/>
      <c r="M24" s="18"/>
      <c r="N24" s="19"/>
      <c r="O24" s="19"/>
      <c r="P24" s="19"/>
      <c r="Q24" s="15"/>
    </row>
    <row r="25" spans="1:17" x14ac:dyDescent="0.15">
      <c r="A25" s="1" t="s">
        <v>63</v>
      </c>
      <c r="B25" s="1" t="s">
        <v>81</v>
      </c>
      <c r="C25" s="1"/>
      <c r="D25" s="1"/>
      <c r="E25" s="1"/>
      <c r="F25" s="1"/>
      <c r="G25" s="1"/>
      <c r="H25" s="1"/>
      <c r="I25" s="1"/>
      <c r="J25" s="1"/>
      <c r="K25" s="1"/>
      <c r="L25" s="1"/>
      <c r="M25" s="1"/>
      <c r="N25" s="1"/>
      <c r="O25" s="1"/>
      <c r="P25" s="1"/>
    </row>
    <row r="26" spans="1:17" x14ac:dyDescent="0.15">
      <c r="A26" s="1" t="s">
        <v>65</v>
      </c>
      <c r="B26" s="1" t="s">
        <v>82</v>
      </c>
      <c r="C26" s="1"/>
      <c r="D26" s="1"/>
      <c r="E26" s="1"/>
      <c r="F26" s="1"/>
      <c r="G26" s="1"/>
      <c r="H26" s="1"/>
      <c r="I26" s="1"/>
      <c r="J26" s="1"/>
      <c r="K26" s="1"/>
      <c r="L26" s="1"/>
      <c r="M26" s="1"/>
      <c r="N26" s="1"/>
      <c r="O26" s="1"/>
      <c r="P26" s="1"/>
    </row>
    <row r="27" spans="1:17" x14ac:dyDescent="0.15">
      <c r="A27" s="1"/>
      <c r="B27" s="1"/>
      <c r="C27" s="1"/>
      <c r="D27" s="1"/>
      <c r="E27" s="1"/>
      <c r="F27" s="1"/>
      <c r="G27" s="1"/>
      <c r="H27" s="1"/>
      <c r="I27" s="1"/>
      <c r="J27" s="1"/>
      <c r="K27" s="1"/>
      <c r="L27" s="1"/>
      <c r="M27" s="1"/>
      <c r="N27" s="1"/>
      <c r="O27" s="1"/>
      <c r="P27" s="1"/>
    </row>
    <row r="28" spans="1:17" x14ac:dyDescent="0.15">
      <c r="M28" s="40" t="s">
        <v>84</v>
      </c>
      <c r="N28" s="22" t="str">
        <f>IFERROR(ROUND(N23/H23,0),"")</f>
        <v/>
      </c>
    </row>
  </sheetData>
  <autoFilter ref="A7:Q22" xr:uid="{8D47DC35-966F-4830-B6A9-B6909B032DFE}"/>
  <mergeCells count="15">
    <mergeCell ref="M3:N3"/>
    <mergeCell ref="O3:Q3"/>
    <mergeCell ref="A5:A7"/>
    <mergeCell ref="B5:B7"/>
    <mergeCell ref="C5:C7"/>
    <mergeCell ref="D5:F5"/>
    <mergeCell ref="G5:G7"/>
    <mergeCell ref="P5:P6"/>
    <mergeCell ref="Q5:Q7"/>
    <mergeCell ref="N5:N6"/>
    <mergeCell ref="O5:O6"/>
    <mergeCell ref="D6:F6"/>
    <mergeCell ref="I6:M6"/>
    <mergeCell ref="H5:H7"/>
    <mergeCell ref="I5:M5"/>
  </mergeCells>
  <phoneticPr fontId="1"/>
  <pageMargins left="0.70866141732283472" right="0.70866141732283472" top="0.74803149606299213" bottom="0.74803149606299213" header="0.31496062992125984" footer="0.31496062992125984"/>
  <pageSetup paperSize="9" scale="79" fitToHeight="0" orientation="landscape"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6586E-A517-4E93-9697-B2E011AB3A07}">
  <sheetPr>
    <tabColor theme="1"/>
    <pageSetUpPr fitToPage="1"/>
  </sheetPr>
  <dimension ref="A1:P33"/>
  <sheetViews>
    <sheetView showGridLines="0" view="pageBreakPreview" zoomScaleNormal="100" zoomScaleSheetLayoutView="100" workbookViewId="0">
      <pane ySplit="7" topLeftCell="A8" activePane="bottomLeft" state="frozen"/>
      <selection activeCell="A4" sqref="A4"/>
      <selection pane="bottomLeft" activeCell="N3" sqref="N3:P3"/>
    </sheetView>
  </sheetViews>
  <sheetFormatPr defaultRowHeight="13.5" x14ac:dyDescent="0.15"/>
  <cols>
    <col min="1" max="1" width="10.875" style="45" customWidth="1"/>
    <col min="2" max="3" width="5.125" style="45" customWidth="1"/>
    <col min="4" max="4" width="6.875" style="45" customWidth="1"/>
    <col min="5" max="5" width="10.125" style="45" customWidth="1"/>
    <col min="6" max="6" width="14.25" style="45" customWidth="1"/>
    <col min="7" max="7" width="12.375" style="45" customWidth="1"/>
    <col min="8" max="9" width="10.125" style="45" customWidth="1"/>
    <col min="10" max="10" width="8.125" style="45" customWidth="1"/>
    <col min="11" max="11" width="16.375" style="45" customWidth="1"/>
    <col min="12" max="12" width="9.5" style="45" customWidth="1"/>
    <col min="13" max="13" width="8" style="45" bestFit="1" customWidth="1"/>
    <col min="14" max="14" width="11.625" style="45" customWidth="1"/>
    <col min="15" max="15" width="8.875" style="45" customWidth="1"/>
    <col min="16" max="16" width="8.625" style="45" customWidth="1"/>
    <col min="17" max="17" width="1.625" style="45" customWidth="1"/>
    <col min="18" max="16384" width="9" style="45"/>
  </cols>
  <sheetData>
    <row r="1" spans="1:16" ht="14.25" x14ac:dyDescent="0.15">
      <c r="A1" s="43" t="s">
        <v>89</v>
      </c>
      <c r="B1" s="44"/>
      <c r="C1" s="44"/>
      <c r="D1" s="44"/>
      <c r="E1" s="44"/>
      <c r="F1" s="44"/>
      <c r="G1" s="44"/>
      <c r="H1" s="44"/>
      <c r="I1" s="44"/>
      <c r="J1" s="44"/>
      <c r="K1" s="44"/>
      <c r="L1" s="44"/>
      <c r="M1" s="44"/>
      <c r="N1" s="44"/>
      <c r="O1" s="44"/>
    </row>
    <row r="2" spans="1:16" ht="14.25" x14ac:dyDescent="0.15">
      <c r="B2" s="43"/>
      <c r="C2" s="43"/>
      <c r="D2" s="43"/>
      <c r="E2" s="43"/>
      <c r="F2" s="43"/>
      <c r="G2" s="43"/>
      <c r="H2" s="103" t="s">
        <v>90</v>
      </c>
      <c r="I2" s="103"/>
      <c r="J2" s="103"/>
      <c r="K2" s="43"/>
      <c r="L2" s="43"/>
      <c r="M2" s="43"/>
      <c r="N2" s="43"/>
      <c r="O2" s="43"/>
    </row>
    <row r="3" spans="1:16" x14ac:dyDescent="0.15">
      <c r="A3" s="44"/>
      <c r="B3" s="44"/>
      <c r="C3" s="44"/>
      <c r="D3" s="44"/>
      <c r="E3" s="44"/>
      <c r="F3" s="44"/>
      <c r="G3" s="44"/>
      <c r="H3" s="44"/>
      <c r="I3" s="44"/>
      <c r="J3" s="44"/>
      <c r="K3" s="44"/>
      <c r="L3" s="104" t="s">
        <v>121</v>
      </c>
      <c r="M3" s="104"/>
      <c r="N3" s="105" t="str">
        <f>IF(採卵!O3="","",採卵!O3)</f>
        <v/>
      </c>
      <c r="O3" s="106"/>
      <c r="P3" s="107"/>
    </row>
    <row r="4" spans="1:16" x14ac:dyDescent="0.15">
      <c r="A4" s="44"/>
      <c r="B4" s="44"/>
      <c r="C4" s="44"/>
      <c r="D4" s="44"/>
      <c r="E4" s="44"/>
      <c r="F4" s="44"/>
      <c r="G4" s="44"/>
      <c r="H4" s="44"/>
      <c r="I4" s="44"/>
      <c r="J4" s="44"/>
      <c r="K4" s="44"/>
      <c r="L4" s="44"/>
      <c r="M4" s="44"/>
      <c r="N4" s="44"/>
      <c r="O4" s="44"/>
      <c r="P4" s="44"/>
    </row>
    <row r="5" spans="1:16" ht="17.45" customHeight="1" x14ac:dyDescent="0.15">
      <c r="A5" s="100" t="s">
        <v>4</v>
      </c>
      <c r="B5" s="100" t="s">
        <v>5</v>
      </c>
      <c r="C5" s="100" t="s">
        <v>21</v>
      </c>
      <c r="D5" s="100" t="s">
        <v>91</v>
      </c>
      <c r="E5" s="108" t="s">
        <v>69</v>
      </c>
      <c r="F5" s="110"/>
      <c r="G5" s="100" t="s">
        <v>14</v>
      </c>
      <c r="H5" s="100" t="s">
        <v>70</v>
      </c>
      <c r="I5" s="108" t="s">
        <v>23</v>
      </c>
      <c r="J5" s="109"/>
      <c r="K5" s="109"/>
      <c r="L5" s="110"/>
      <c r="M5" s="100" t="s">
        <v>71</v>
      </c>
      <c r="N5" s="100" t="s">
        <v>72</v>
      </c>
      <c r="O5" s="100" t="s">
        <v>92</v>
      </c>
      <c r="P5" s="100" t="s">
        <v>13</v>
      </c>
    </row>
    <row r="6" spans="1:16" ht="17.45" customHeight="1" x14ac:dyDescent="0.15">
      <c r="A6" s="101"/>
      <c r="B6" s="101"/>
      <c r="C6" s="101"/>
      <c r="D6" s="101"/>
      <c r="E6" s="111"/>
      <c r="F6" s="113"/>
      <c r="G6" s="101"/>
      <c r="H6" s="101"/>
      <c r="I6" s="111"/>
      <c r="J6" s="112"/>
      <c r="K6" s="112"/>
      <c r="L6" s="113"/>
      <c r="M6" s="101"/>
      <c r="N6" s="101"/>
      <c r="O6" s="101"/>
      <c r="P6" s="101"/>
    </row>
    <row r="7" spans="1:16" ht="28.5" customHeight="1" x14ac:dyDescent="0.15">
      <c r="A7" s="102"/>
      <c r="B7" s="102"/>
      <c r="C7" s="102"/>
      <c r="D7" s="102"/>
      <c r="E7" s="46" t="s">
        <v>75</v>
      </c>
      <c r="F7" s="47" t="s">
        <v>76</v>
      </c>
      <c r="G7" s="102"/>
      <c r="H7" s="102"/>
      <c r="I7" s="48" t="s">
        <v>49</v>
      </c>
      <c r="J7" s="48" t="s">
        <v>25</v>
      </c>
      <c r="K7" s="48" t="s">
        <v>24</v>
      </c>
      <c r="L7" s="48" t="s">
        <v>93</v>
      </c>
      <c r="M7" s="47" t="s">
        <v>0</v>
      </c>
      <c r="N7" s="47" t="s">
        <v>1</v>
      </c>
      <c r="O7" s="47" t="s">
        <v>80</v>
      </c>
      <c r="P7" s="102"/>
    </row>
    <row r="8" spans="1:16" x14ac:dyDescent="0.15">
      <c r="A8" s="49"/>
      <c r="B8" s="50"/>
      <c r="C8" s="50"/>
      <c r="D8" s="50"/>
      <c r="E8" s="50"/>
      <c r="F8" s="51"/>
      <c r="G8" s="49"/>
      <c r="H8" s="51"/>
      <c r="I8" s="50"/>
      <c r="J8" s="51"/>
      <c r="K8" s="51"/>
      <c r="L8" s="51"/>
      <c r="M8" s="52"/>
      <c r="N8" s="6">
        <f>M8</f>
        <v>0</v>
      </c>
      <c r="O8" s="6">
        <f>IF(N8&gt;17000,17000,N8)</f>
        <v>0</v>
      </c>
      <c r="P8" s="53"/>
    </row>
    <row r="9" spans="1:16" x14ac:dyDescent="0.15">
      <c r="A9" s="49"/>
      <c r="B9" s="50"/>
      <c r="C9" s="50"/>
      <c r="D9" s="50"/>
      <c r="E9" s="50"/>
      <c r="F9" s="51"/>
      <c r="G9" s="49"/>
      <c r="H9" s="51"/>
      <c r="I9" s="50"/>
      <c r="J9" s="51"/>
      <c r="K9" s="51"/>
      <c r="L9" s="51"/>
      <c r="M9" s="52"/>
      <c r="N9" s="6">
        <f t="shared" ref="N9:N22" si="0">M9</f>
        <v>0</v>
      </c>
      <c r="O9" s="6">
        <f t="shared" ref="O9:O22" si="1">IF(N9&gt;17000,17000,N9)</f>
        <v>0</v>
      </c>
      <c r="P9" s="53"/>
    </row>
    <row r="10" spans="1:16" x14ac:dyDescent="0.15">
      <c r="A10" s="49"/>
      <c r="B10" s="50"/>
      <c r="C10" s="50"/>
      <c r="D10" s="50"/>
      <c r="E10" s="50"/>
      <c r="F10" s="51"/>
      <c r="G10" s="49"/>
      <c r="H10" s="51"/>
      <c r="I10" s="50"/>
      <c r="J10" s="51"/>
      <c r="K10" s="51"/>
      <c r="L10" s="51"/>
      <c r="M10" s="52"/>
      <c r="N10" s="6">
        <f t="shared" si="0"/>
        <v>0</v>
      </c>
      <c r="O10" s="6">
        <f t="shared" si="1"/>
        <v>0</v>
      </c>
      <c r="P10" s="53"/>
    </row>
    <row r="11" spans="1:16" x14ac:dyDescent="0.15">
      <c r="A11" s="49"/>
      <c r="B11" s="50"/>
      <c r="C11" s="50"/>
      <c r="D11" s="50"/>
      <c r="E11" s="50"/>
      <c r="F11" s="51"/>
      <c r="G11" s="49"/>
      <c r="H11" s="51"/>
      <c r="I11" s="50"/>
      <c r="J11" s="51"/>
      <c r="K11" s="51"/>
      <c r="L11" s="51"/>
      <c r="M11" s="52"/>
      <c r="N11" s="6">
        <f t="shared" si="0"/>
        <v>0</v>
      </c>
      <c r="O11" s="6">
        <f t="shared" si="1"/>
        <v>0</v>
      </c>
      <c r="P11" s="54"/>
    </row>
    <row r="12" spans="1:16" x14ac:dyDescent="0.15">
      <c r="A12" s="49"/>
      <c r="B12" s="55"/>
      <c r="C12" s="55"/>
      <c r="D12" s="50"/>
      <c r="E12" s="50"/>
      <c r="F12" s="51"/>
      <c r="G12" s="49"/>
      <c r="H12" s="51"/>
      <c r="I12" s="50"/>
      <c r="J12" s="51"/>
      <c r="K12" s="51"/>
      <c r="L12" s="51"/>
      <c r="M12" s="52"/>
      <c r="N12" s="6">
        <f t="shared" si="0"/>
        <v>0</v>
      </c>
      <c r="O12" s="6">
        <f t="shared" si="1"/>
        <v>0</v>
      </c>
      <c r="P12" s="53"/>
    </row>
    <row r="13" spans="1:16" x14ac:dyDescent="0.15">
      <c r="A13" s="49"/>
      <c r="B13" s="55"/>
      <c r="C13" s="55"/>
      <c r="D13" s="50"/>
      <c r="E13" s="50"/>
      <c r="F13" s="51"/>
      <c r="G13" s="49"/>
      <c r="H13" s="51"/>
      <c r="I13" s="50"/>
      <c r="J13" s="51"/>
      <c r="K13" s="51"/>
      <c r="L13" s="51"/>
      <c r="M13" s="52"/>
      <c r="N13" s="6">
        <f t="shared" si="0"/>
        <v>0</v>
      </c>
      <c r="O13" s="6">
        <f t="shared" si="1"/>
        <v>0</v>
      </c>
      <c r="P13" s="53"/>
    </row>
    <row r="14" spans="1:16" x14ac:dyDescent="0.15">
      <c r="A14" s="49"/>
      <c r="B14" s="55"/>
      <c r="C14" s="55"/>
      <c r="D14" s="56"/>
      <c r="E14" s="49"/>
      <c r="F14" s="49"/>
      <c r="G14" s="49"/>
      <c r="H14" s="49"/>
      <c r="I14" s="49"/>
      <c r="J14" s="49"/>
      <c r="K14" s="49"/>
      <c r="L14" s="49"/>
      <c r="M14" s="55"/>
      <c r="N14" s="6">
        <f t="shared" si="0"/>
        <v>0</v>
      </c>
      <c r="O14" s="6">
        <f t="shared" si="1"/>
        <v>0</v>
      </c>
      <c r="P14" s="53"/>
    </row>
    <row r="15" spans="1:16" x14ac:dyDescent="0.15">
      <c r="A15" s="49"/>
      <c r="B15" s="55"/>
      <c r="C15" s="55"/>
      <c r="D15" s="50"/>
      <c r="E15" s="49"/>
      <c r="F15" s="49"/>
      <c r="G15" s="49"/>
      <c r="H15" s="49"/>
      <c r="I15" s="49"/>
      <c r="J15" s="49"/>
      <c r="K15" s="49"/>
      <c r="L15" s="49"/>
      <c r="M15" s="55"/>
      <c r="N15" s="6">
        <f t="shared" si="0"/>
        <v>0</v>
      </c>
      <c r="O15" s="6">
        <f t="shared" si="1"/>
        <v>0</v>
      </c>
      <c r="P15" s="53"/>
    </row>
    <row r="16" spans="1:16" x14ac:dyDescent="0.15">
      <c r="A16" s="49"/>
      <c r="B16" s="55"/>
      <c r="C16" s="55"/>
      <c r="D16" s="50"/>
      <c r="E16" s="49"/>
      <c r="F16" s="49"/>
      <c r="G16" s="49"/>
      <c r="H16" s="49"/>
      <c r="I16" s="49"/>
      <c r="J16" s="49"/>
      <c r="K16" s="49"/>
      <c r="L16" s="49"/>
      <c r="M16" s="52"/>
      <c r="N16" s="6">
        <f t="shared" si="0"/>
        <v>0</v>
      </c>
      <c r="O16" s="6">
        <f t="shared" si="1"/>
        <v>0</v>
      </c>
      <c r="P16" s="49"/>
    </row>
    <row r="17" spans="1:16" x14ac:dyDescent="0.15">
      <c r="A17" s="49"/>
      <c r="B17" s="55"/>
      <c r="C17" s="55"/>
      <c r="D17" s="50"/>
      <c r="E17" s="49"/>
      <c r="F17" s="49"/>
      <c r="G17" s="49"/>
      <c r="H17" s="49"/>
      <c r="I17" s="49"/>
      <c r="J17" s="49"/>
      <c r="K17" s="49"/>
      <c r="L17" s="49"/>
      <c r="M17" s="52"/>
      <c r="N17" s="6">
        <f t="shared" si="0"/>
        <v>0</v>
      </c>
      <c r="O17" s="6">
        <f t="shared" si="1"/>
        <v>0</v>
      </c>
      <c r="P17" s="49"/>
    </row>
    <row r="18" spans="1:16" x14ac:dyDescent="0.15">
      <c r="A18" s="49"/>
      <c r="B18" s="55"/>
      <c r="C18" s="55"/>
      <c r="D18" s="50"/>
      <c r="E18" s="49"/>
      <c r="F18" s="49"/>
      <c r="G18" s="49"/>
      <c r="H18" s="49"/>
      <c r="I18" s="49"/>
      <c r="J18" s="49"/>
      <c r="K18" s="49"/>
      <c r="L18" s="49"/>
      <c r="M18" s="52"/>
      <c r="N18" s="6">
        <f t="shared" si="0"/>
        <v>0</v>
      </c>
      <c r="O18" s="6">
        <f t="shared" si="1"/>
        <v>0</v>
      </c>
      <c r="P18" s="49"/>
    </row>
    <row r="19" spans="1:16" x14ac:dyDescent="0.15">
      <c r="A19" s="49"/>
      <c r="B19" s="55"/>
      <c r="C19" s="55"/>
      <c r="D19" s="50"/>
      <c r="E19" s="49"/>
      <c r="F19" s="49"/>
      <c r="G19" s="49"/>
      <c r="H19" s="49"/>
      <c r="I19" s="49"/>
      <c r="J19" s="49"/>
      <c r="K19" s="49"/>
      <c r="L19" s="49"/>
      <c r="M19" s="52"/>
      <c r="N19" s="6">
        <f t="shared" si="0"/>
        <v>0</v>
      </c>
      <c r="O19" s="6">
        <f t="shared" si="1"/>
        <v>0</v>
      </c>
      <c r="P19" s="49"/>
    </row>
    <row r="20" spans="1:16" x14ac:dyDescent="0.15">
      <c r="A20" s="49"/>
      <c r="B20" s="55"/>
      <c r="C20" s="55"/>
      <c r="D20" s="50"/>
      <c r="E20" s="49"/>
      <c r="F20" s="49"/>
      <c r="G20" s="49"/>
      <c r="H20" s="49"/>
      <c r="I20" s="49"/>
      <c r="J20" s="49"/>
      <c r="K20" s="49"/>
      <c r="L20" s="49"/>
      <c r="M20" s="52"/>
      <c r="N20" s="6">
        <f t="shared" si="0"/>
        <v>0</v>
      </c>
      <c r="O20" s="6">
        <f t="shared" si="1"/>
        <v>0</v>
      </c>
      <c r="P20" s="49"/>
    </row>
    <row r="21" spans="1:16" x14ac:dyDescent="0.15">
      <c r="A21" s="49"/>
      <c r="B21" s="55"/>
      <c r="C21" s="55"/>
      <c r="D21" s="50"/>
      <c r="E21" s="49"/>
      <c r="F21" s="49"/>
      <c r="G21" s="49"/>
      <c r="H21" s="49"/>
      <c r="I21" s="49"/>
      <c r="J21" s="49"/>
      <c r="K21" s="49"/>
      <c r="L21" s="49"/>
      <c r="M21" s="52"/>
      <c r="N21" s="6">
        <f t="shared" si="0"/>
        <v>0</v>
      </c>
      <c r="O21" s="6">
        <f t="shared" si="1"/>
        <v>0</v>
      </c>
      <c r="P21" s="49"/>
    </row>
    <row r="22" spans="1:16" x14ac:dyDescent="0.15">
      <c r="A22" s="49"/>
      <c r="B22" s="55"/>
      <c r="C22" s="55"/>
      <c r="D22" s="50"/>
      <c r="E22" s="49"/>
      <c r="F22" s="49"/>
      <c r="G22" s="49"/>
      <c r="H22" s="49"/>
      <c r="I22" s="49"/>
      <c r="J22" s="49"/>
      <c r="K22" s="49"/>
      <c r="L22" s="49"/>
      <c r="M22" s="52"/>
      <c r="N22" s="6">
        <f t="shared" si="0"/>
        <v>0</v>
      </c>
      <c r="O22" s="6">
        <f t="shared" si="1"/>
        <v>0</v>
      </c>
      <c r="P22" s="49"/>
    </row>
    <row r="23" spans="1:16" s="61" customFormat="1" x14ac:dyDescent="0.15">
      <c r="A23" s="23">
        <f>COUNTA(A8:A22)</f>
        <v>0</v>
      </c>
      <c r="B23" s="24">
        <f>SUBTOTAL(9,B8:B22)</f>
        <v>0</v>
      </c>
      <c r="C23" s="24">
        <f>SUBTOTAL(9,C8:C22)</f>
        <v>0</v>
      </c>
      <c r="D23" s="57"/>
      <c r="E23" s="58"/>
      <c r="F23" s="58"/>
      <c r="G23" s="59"/>
      <c r="H23" s="32">
        <f>COUNTA(H8:H22)</f>
        <v>0</v>
      </c>
      <c r="I23" s="58"/>
      <c r="J23" s="58"/>
      <c r="K23" s="58"/>
      <c r="L23" s="59"/>
      <c r="M23" s="24">
        <f>SUBTOTAL(9,M8:M22)</f>
        <v>0</v>
      </c>
      <c r="N23" s="60"/>
      <c r="O23" s="24">
        <f>SUBTOTAL(9,O8:O22)</f>
        <v>0</v>
      </c>
      <c r="P23" s="57"/>
    </row>
    <row r="24" spans="1:16" s="61" customFormat="1" x14ac:dyDescent="0.15">
      <c r="A24" s="44" t="s">
        <v>10</v>
      </c>
      <c r="B24" s="44" t="s">
        <v>94</v>
      </c>
      <c r="C24" s="62"/>
      <c r="D24" s="63"/>
      <c r="E24" s="64"/>
      <c r="F24" s="64"/>
      <c r="G24" s="64"/>
      <c r="H24" s="65"/>
      <c r="I24" s="64"/>
      <c r="J24" s="64"/>
      <c r="K24" s="64"/>
      <c r="L24" s="64"/>
      <c r="M24" s="62"/>
      <c r="N24" s="62"/>
      <c r="O24" s="62"/>
      <c r="P24" s="63"/>
    </row>
    <row r="25" spans="1:16" x14ac:dyDescent="0.15">
      <c r="A25" s="44" t="s">
        <v>9</v>
      </c>
      <c r="B25" s="44" t="s">
        <v>95</v>
      </c>
      <c r="C25" s="44"/>
      <c r="D25" s="44"/>
      <c r="E25" s="44"/>
      <c r="F25" s="44"/>
      <c r="G25" s="44"/>
      <c r="H25" s="44"/>
      <c r="I25" s="44"/>
      <c r="J25" s="44"/>
      <c r="K25" s="66"/>
      <c r="L25" s="66"/>
      <c r="M25" s="67"/>
      <c r="N25" s="67"/>
      <c r="O25" s="67"/>
      <c r="P25" s="44"/>
    </row>
    <row r="26" spans="1:16" x14ac:dyDescent="0.15">
      <c r="A26" s="44" t="s">
        <v>96</v>
      </c>
      <c r="B26" s="44" t="s">
        <v>81</v>
      </c>
      <c r="C26" s="44"/>
      <c r="D26" s="44"/>
      <c r="E26" s="44"/>
      <c r="F26" s="44"/>
      <c r="G26" s="44"/>
      <c r="H26" s="44"/>
      <c r="I26" s="44"/>
      <c r="J26" s="44"/>
      <c r="K26" s="44"/>
      <c r="L26" s="44"/>
      <c r="M26" s="44"/>
      <c r="N26" s="44"/>
      <c r="O26" s="44"/>
    </row>
    <row r="27" spans="1:16" x14ac:dyDescent="0.15">
      <c r="A27" s="44" t="s">
        <v>15</v>
      </c>
      <c r="B27" s="44" t="s">
        <v>97</v>
      </c>
      <c r="C27" s="44"/>
      <c r="D27" s="44"/>
      <c r="E27" s="44"/>
      <c r="F27" s="44"/>
      <c r="G27" s="44"/>
      <c r="H27" s="44"/>
      <c r="I27" s="44"/>
      <c r="J27" s="44"/>
      <c r="K27" s="44"/>
      <c r="L27" s="44"/>
      <c r="M27" s="44"/>
      <c r="N27" s="44"/>
      <c r="O27" s="44"/>
    </row>
    <row r="28" spans="1:16" x14ac:dyDescent="0.15">
      <c r="D28" s="44"/>
      <c r="L28" s="21" t="s">
        <v>84</v>
      </c>
      <c r="M28" s="22" t="str">
        <f>IFERROR(ROUND(M23/H23,0),"")</f>
        <v/>
      </c>
    </row>
    <row r="29" spans="1:16" x14ac:dyDescent="0.15">
      <c r="D29" s="44"/>
    </row>
    <row r="30" spans="1:16" x14ac:dyDescent="0.15">
      <c r="D30" s="44"/>
    </row>
    <row r="31" spans="1:16" x14ac:dyDescent="0.15">
      <c r="D31" s="44"/>
    </row>
    <row r="32" spans="1:16" x14ac:dyDescent="0.15">
      <c r="D32" s="44"/>
    </row>
    <row r="33" spans="4:4" x14ac:dyDescent="0.15">
      <c r="D33" s="44"/>
    </row>
  </sheetData>
  <autoFilter ref="A7:P22" xr:uid="{7D479406-228A-4D84-9535-8094BC521D40}"/>
  <mergeCells count="15">
    <mergeCell ref="G5:G7"/>
    <mergeCell ref="H5:H7"/>
    <mergeCell ref="I5:L6"/>
    <mergeCell ref="A5:A7"/>
    <mergeCell ref="B5:B7"/>
    <mergeCell ref="C5:C7"/>
    <mergeCell ref="D5:D7"/>
    <mergeCell ref="E5:F6"/>
    <mergeCell ref="M5:M6"/>
    <mergeCell ref="N5:N6"/>
    <mergeCell ref="O5:O6"/>
    <mergeCell ref="P5:P7"/>
    <mergeCell ref="H2:J2"/>
    <mergeCell ref="L3:M3"/>
    <mergeCell ref="N3:P3"/>
  </mergeCells>
  <phoneticPr fontId="1"/>
  <conditionalFormatting sqref="D8:D22">
    <cfRule type="cellIs" dxfId="5" priority="1" operator="greaterThan">
      <formula>C8/3</formula>
    </cfRule>
  </conditionalFormatting>
  <pageMargins left="0.19685039370078741" right="0.19685039370078741" top="0.78740157480314965" bottom="0.59055118110236227" header="0.31496062992125984" footer="0.31496062992125984"/>
  <pageSetup paperSize="9" scale="92" fitToHeight="0"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D86E4-3137-4D39-9A5C-997E1DD3DF1B}">
  <sheetPr>
    <tabColor theme="1"/>
    <pageSetUpPr fitToPage="1"/>
  </sheetPr>
  <dimension ref="A1:Y36"/>
  <sheetViews>
    <sheetView showGridLines="0" view="pageBreakPreview" zoomScaleNormal="100" zoomScaleSheetLayoutView="100" workbookViewId="0">
      <pane ySplit="7" topLeftCell="A8" activePane="bottomLeft" state="frozen"/>
      <selection pane="bottomLeft" activeCell="X15" sqref="X15"/>
    </sheetView>
  </sheetViews>
  <sheetFormatPr defaultRowHeight="13.5" x14ac:dyDescent="0.15"/>
  <cols>
    <col min="1" max="1" width="10.875" style="45" customWidth="1"/>
    <col min="2" max="2" width="5.125" style="45" customWidth="1"/>
    <col min="3" max="3" width="5.5" style="45" customWidth="1"/>
    <col min="4" max="4" width="6.875" style="45" customWidth="1"/>
    <col min="5" max="5" width="17" style="45" customWidth="1"/>
    <col min="6" max="7" width="7.625" style="45" customWidth="1"/>
    <col min="8" max="8" width="7.75" style="45" customWidth="1"/>
    <col min="9" max="10" width="7.625" style="45" customWidth="1"/>
    <col min="11" max="11" width="13.25" style="45" customWidth="1"/>
    <col min="12" max="12" width="7.625" style="45" customWidth="1"/>
    <col min="13" max="13" width="9.625" style="45" customWidth="1"/>
    <col min="14" max="14" width="9.875" style="45" customWidth="1"/>
    <col min="15" max="22" width="8.875" style="45" customWidth="1"/>
    <col min="23" max="23" width="1.625" style="45" customWidth="1"/>
    <col min="24" max="25" width="11" style="45" customWidth="1"/>
    <col min="26" max="16384" width="9" style="45"/>
  </cols>
  <sheetData>
    <row r="1" spans="1:25" ht="14.25" x14ac:dyDescent="0.15">
      <c r="A1" s="43" t="s">
        <v>98</v>
      </c>
      <c r="B1" s="44"/>
      <c r="C1" s="44"/>
      <c r="D1" s="44"/>
      <c r="E1" s="44"/>
      <c r="F1" s="44"/>
      <c r="G1" s="44"/>
      <c r="H1" s="44"/>
      <c r="I1" s="44"/>
      <c r="J1" s="44"/>
      <c r="K1" s="44"/>
      <c r="L1" s="44"/>
      <c r="M1" s="44"/>
      <c r="N1" s="44"/>
      <c r="O1" s="44"/>
      <c r="P1" s="44"/>
      <c r="Q1" s="44"/>
      <c r="R1" s="44"/>
      <c r="S1" s="44"/>
      <c r="T1" s="44"/>
      <c r="U1" s="44"/>
    </row>
    <row r="2" spans="1:25" ht="14.25" x14ac:dyDescent="0.15">
      <c r="B2" s="43"/>
      <c r="C2" s="43"/>
      <c r="D2" s="43"/>
      <c r="E2" s="43"/>
      <c r="F2" s="43"/>
      <c r="G2" s="43"/>
      <c r="H2" s="103" t="s">
        <v>99</v>
      </c>
      <c r="I2" s="103"/>
      <c r="J2" s="103"/>
      <c r="K2" s="103"/>
      <c r="L2" s="103"/>
      <c r="M2" s="103"/>
      <c r="N2" s="68"/>
      <c r="O2" s="43"/>
      <c r="P2" s="43"/>
      <c r="Q2" s="43"/>
      <c r="R2" s="43"/>
      <c r="S2" s="43"/>
      <c r="T2" s="43"/>
      <c r="U2" s="43"/>
    </row>
    <row r="3" spans="1:25" x14ac:dyDescent="0.15">
      <c r="A3" s="44"/>
      <c r="B3" s="44"/>
      <c r="C3" s="44"/>
      <c r="D3" s="44"/>
      <c r="E3" s="44"/>
      <c r="F3" s="44"/>
      <c r="G3" s="44"/>
      <c r="H3" s="44"/>
      <c r="I3" s="44"/>
      <c r="J3" s="44"/>
      <c r="K3" s="44"/>
      <c r="L3" s="44"/>
      <c r="M3" s="44"/>
      <c r="N3" s="44"/>
      <c r="O3" s="44"/>
      <c r="P3" s="44"/>
      <c r="Q3" s="44"/>
      <c r="R3" s="104" t="s">
        <v>121</v>
      </c>
      <c r="S3" s="104"/>
      <c r="T3" s="114" t="str">
        <f>IF(和牛採卵!N3="","",和牛採卵!N3)</f>
        <v/>
      </c>
      <c r="U3" s="115"/>
      <c r="V3" s="116"/>
    </row>
    <row r="4" spans="1:25" x14ac:dyDescent="0.15">
      <c r="A4" s="44"/>
      <c r="B4" s="44"/>
      <c r="C4" s="44"/>
      <c r="D4" s="44"/>
      <c r="E4" s="44"/>
      <c r="F4" s="44"/>
      <c r="G4" s="44"/>
      <c r="H4" s="44"/>
      <c r="I4" s="44"/>
      <c r="J4" s="44"/>
      <c r="K4" s="44"/>
      <c r="L4" s="44"/>
      <c r="M4" s="44"/>
      <c r="N4" s="44"/>
      <c r="O4" s="44"/>
      <c r="P4" s="44"/>
      <c r="Q4" s="44"/>
      <c r="R4" s="44"/>
      <c r="S4" s="44"/>
      <c r="T4" s="44"/>
      <c r="U4" s="44"/>
      <c r="V4" s="44"/>
    </row>
    <row r="5" spans="1:25" ht="24" customHeight="1" x14ac:dyDescent="0.15">
      <c r="A5" s="100" t="s">
        <v>4</v>
      </c>
      <c r="B5" s="100" t="s">
        <v>5</v>
      </c>
      <c r="C5" s="100" t="s">
        <v>21</v>
      </c>
      <c r="D5" s="100" t="s">
        <v>91</v>
      </c>
      <c r="E5" s="100" t="s">
        <v>22</v>
      </c>
      <c r="F5" s="100" t="s">
        <v>14</v>
      </c>
      <c r="G5" s="100" t="s">
        <v>43</v>
      </c>
      <c r="H5" s="114" t="s">
        <v>44</v>
      </c>
      <c r="I5" s="115"/>
      <c r="J5" s="115"/>
      <c r="K5" s="115"/>
      <c r="L5" s="115"/>
      <c r="M5" s="115"/>
      <c r="N5" s="116"/>
      <c r="O5" s="100" t="s">
        <v>45</v>
      </c>
      <c r="P5" s="100" t="s">
        <v>100</v>
      </c>
      <c r="Q5" s="119" t="s">
        <v>6</v>
      </c>
      <c r="R5" s="100" t="s">
        <v>7</v>
      </c>
      <c r="S5" s="100" t="s">
        <v>8</v>
      </c>
      <c r="T5" s="100" t="s">
        <v>92</v>
      </c>
      <c r="U5" s="100" t="s">
        <v>101</v>
      </c>
      <c r="V5" s="100" t="s">
        <v>13</v>
      </c>
      <c r="X5" s="79" t="s">
        <v>119</v>
      </c>
      <c r="Y5" s="80" t="s">
        <v>117</v>
      </c>
    </row>
    <row r="6" spans="1:25" ht="24" customHeight="1" x14ac:dyDescent="0.15">
      <c r="A6" s="101"/>
      <c r="B6" s="101"/>
      <c r="C6" s="101"/>
      <c r="D6" s="101"/>
      <c r="E6" s="101"/>
      <c r="F6" s="101"/>
      <c r="G6" s="101"/>
      <c r="H6" s="100" t="s">
        <v>48</v>
      </c>
      <c r="I6" s="100" t="s">
        <v>49</v>
      </c>
      <c r="J6" s="117" t="s">
        <v>50</v>
      </c>
      <c r="K6" s="118"/>
      <c r="L6" s="114" t="s">
        <v>51</v>
      </c>
      <c r="M6" s="115"/>
      <c r="N6" s="116"/>
      <c r="O6" s="101"/>
      <c r="P6" s="101"/>
      <c r="Q6" s="120"/>
      <c r="R6" s="101"/>
      <c r="S6" s="101"/>
      <c r="T6" s="101"/>
      <c r="U6" s="101"/>
      <c r="V6" s="101"/>
      <c r="X6" s="79"/>
      <c r="Y6" s="80"/>
    </row>
    <row r="7" spans="1:25" ht="28.5" customHeight="1" x14ac:dyDescent="0.15">
      <c r="A7" s="102"/>
      <c r="B7" s="102"/>
      <c r="C7" s="102"/>
      <c r="D7" s="102"/>
      <c r="E7" s="102"/>
      <c r="F7" s="102"/>
      <c r="G7" s="102"/>
      <c r="H7" s="102"/>
      <c r="I7" s="102"/>
      <c r="J7" s="46" t="s">
        <v>52</v>
      </c>
      <c r="K7" s="48" t="s">
        <v>53</v>
      </c>
      <c r="L7" s="48" t="s">
        <v>52</v>
      </c>
      <c r="M7" s="48" t="s">
        <v>55</v>
      </c>
      <c r="N7" s="46" t="s">
        <v>93</v>
      </c>
      <c r="O7" s="47" t="s">
        <v>0</v>
      </c>
      <c r="P7" s="47" t="s">
        <v>1</v>
      </c>
      <c r="Q7" s="47" t="s">
        <v>19</v>
      </c>
      <c r="R7" s="47" t="s">
        <v>2</v>
      </c>
      <c r="S7" s="47" t="s">
        <v>20</v>
      </c>
      <c r="T7" s="47" t="s">
        <v>3</v>
      </c>
      <c r="U7" s="102"/>
      <c r="V7" s="102"/>
      <c r="X7" s="79"/>
      <c r="Y7" s="80"/>
    </row>
    <row r="8" spans="1:25" x14ac:dyDescent="0.15">
      <c r="A8" s="50"/>
      <c r="B8" s="50"/>
      <c r="C8" s="50"/>
      <c r="D8" s="50"/>
      <c r="E8" s="76"/>
      <c r="F8" s="50"/>
      <c r="G8" s="69"/>
      <c r="H8" s="50"/>
      <c r="I8" s="50"/>
      <c r="J8" s="50"/>
      <c r="K8" s="50"/>
      <c r="L8" s="50"/>
      <c r="M8" s="50"/>
      <c r="N8" s="56"/>
      <c r="O8" s="52"/>
      <c r="P8" s="52"/>
      <c r="Q8" s="5">
        <f>O8+P8</f>
        <v>0</v>
      </c>
      <c r="R8" s="6">
        <f>Q8</f>
        <v>0</v>
      </c>
      <c r="S8" s="6">
        <f>ROUNDDOWN(R8/2,0)</f>
        <v>0</v>
      </c>
      <c r="T8" s="6">
        <f>IF(S8&gt;70000,70000,S8)</f>
        <v>0</v>
      </c>
      <c r="U8" s="55"/>
      <c r="V8" s="55"/>
      <c r="X8" s="77" t="str">
        <f>IF(COUNTIF($E$8:E8,E8)=1,"〇",IF(E8="","",COUNTIF($E$8:E8,E8)))</f>
        <v/>
      </c>
      <c r="Y8" s="78" t="str">
        <f>IF(COUNTIF('和牛受精卵 (性判別)'!E:E,E8)&gt;=1,"×",IF(E8="","","〇"))</f>
        <v/>
      </c>
    </row>
    <row r="9" spans="1:25" x14ac:dyDescent="0.15">
      <c r="A9" s="50"/>
      <c r="B9" s="50"/>
      <c r="C9" s="50"/>
      <c r="D9" s="50"/>
      <c r="E9" s="76"/>
      <c r="F9" s="50"/>
      <c r="G9" s="69"/>
      <c r="H9" s="50"/>
      <c r="I9" s="50"/>
      <c r="J9" s="50"/>
      <c r="K9" s="50"/>
      <c r="L9" s="50"/>
      <c r="M9" s="50"/>
      <c r="N9" s="56"/>
      <c r="O9" s="52"/>
      <c r="P9" s="52"/>
      <c r="Q9" s="5">
        <f>O9+P9</f>
        <v>0</v>
      </c>
      <c r="R9" s="6">
        <f t="shared" ref="R9:R22" si="0">Q9</f>
        <v>0</v>
      </c>
      <c r="S9" s="6">
        <f t="shared" ref="S9:S22" si="1">ROUNDDOWN(R9/2,0)</f>
        <v>0</v>
      </c>
      <c r="T9" s="6">
        <f t="shared" ref="T9:T22" si="2">IF(S9&gt;70000,70000,S9)</f>
        <v>0</v>
      </c>
      <c r="U9" s="55"/>
      <c r="V9" s="70"/>
      <c r="X9" s="77" t="str">
        <f>IF(COUNTIF($E$8:E9,E9)=1,"〇",IF(E9="","",COUNTIF($E$8:E9,E9)))</f>
        <v/>
      </c>
      <c r="Y9" s="78" t="str">
        <f>IF(COUNTIF('和牛受精卵 (性判別)'!E:E,E9)&gt;=1,"×",IF(E9="","","〇"))</f>
        <v/>
      </c>
    </row>
    <row r="10" spans="1:25" x14ac:dyDescent="0.15">
      <c r="A10" s="50"/>
      <c r="B10" s="50"/>
      <c r="C10" s="50"/>
      <c r="D10" s="50"/>
      <c r="E10" s="76"/>
      <c r="F10" s="50"/>
      <c r="G10" s="69"/>
      <c r="H10" s="50"/>
      <c r="I10" s="50"/>
      <c r="J10" s="50"/>
      <c r="K10" s="50"/>
      <c r="L10" s="50"/>
      <c r="M10" s="50"/>
      <c r="N10" s="56"/>
      <c r="O10" s="52"/>
      <c r="P10" s="52"/>
      <c r="Q10" s="5">
        <f>O10+P10</f>
        <v>0</v>
      </c>
      <c r="R10" s="6">
        <f>Q10</f>
        <v>0</v>
      </c>
      <c r="S10" s="6">
        <f t="shared" si="1"/>
        <v>0</v>
      </c>
      <c r="T10" s="6">
        <f t="shared" si="2"/>
        <v>0</v>
      </c>
      <c r="U10" s="55"/>
      <c r="V10" s="70"/>
      <c r="X10" s="77" t="str">
        <f>IF(COUNTIF($E$8:E10,E10)=1,"〇",IF(E10="","",COUNTIF($E$8:E10,E10)))</f>
        <v/>
      </c>
      <c r="Y10" s="78" t="str">
        <f>IF(COUNTIF('和牛受精卵 (性判別)'!E:E,E10)&gt;=1,"×",IF(E10="","","〇"))</f>
        <v/>
      </c>
    </row>
    <row r="11" spans="1:25" x14ac:dyDescent="0.15">
      <c r="A11" s="50"/>
      <c r="B11" s="50"/>
      <c r="C11" s="50"/>
      <c r="D11" s="50"/>
      <c r="E11" s="76"/>
      <c r="F11" s="50"/>
      <c r="G11" s="69"/>
      <c r="H11" s="50"/>
      <c r="I11" s="50"/>
      <c r="J11" s="50"/>
      <c r="K11" s="50"/>
      <c r="L11" s="50"/>
      <c r="M11" s="50"/>
      <c r="N11" s="56"/>
      <c r="O11" s="52"/>
      <c r="P11" s="52"/>
      <c r="Q11" s="5">
        <f>O11+P11</f>
        <v>0</v>
      </c>
      <c r="R11" s="6">
        <f>Q11</f>
        <v>0</v>
      </c>
      <c r="S11" s="6">
        <f t="shared" si="1"/>
        <v>0</v>
      </c>
      <c r="T11" s="6">
        <f t="shared" si="2"/>
        <v>0</v>
      </c>
      <c r="U11" s="55"/>
      <c r="V11" s="70"/>
      <c r="X11" s="77" t="str">
        <f>IF(COUNTIF($E$8:E11,E11)=1,"〇",IF(E11="","",COUNTIF($E$8:E11,E11)))</f>
        <v/>
      </c>
      <c r="Y11" s="78" t="str">
        <f>IF(COUNTIF('和牛受精卵 (性判別)'!E:E,E11)&gt;=1,"×",IF(E11="","","〇"))</f>
        <v/>
      </c>
    </row>
    <row r="12" spans="1:25" x14ac:dyDescent="0.15">
      <c r="A12" s="50"/>
      <c r="B12" s="50"/>
      <c r="C12" s="50"/>
      <c r="D12" s="50"/>
      <c r="E12" s="76"/>
      <c r="F12" s="50"/>
      <c r="G12" s="69"/>
      <c r="H12" s="50"/>
      <c r="I12" s="50"/>
      <c r="J12" s="50"/>
      <c r="K12" s="50"/>
      <c r="L12" s="50"/>
      <c r="M12" s="50"/>
      <c r="N12" s="56"/>
      <c r="O12" s="52"/>
      <c r="P12" s="52"/>
      <c r="Q12" s="5">
        <f>O12+P12</f>
        <v>0</v>
      </c>
      <c r="R12" s="6">
        <f t="shared" si="0"/>
        <v>0</v>
      </c>
      <c r="S12" s="6">
        <f t="shared" si="1"/>
        <v>0</v>
      </c>
      <c r="T12" s="6">
        <f t="shared" si="2"/>
        <v>0</v>
      </c>
      <c r="U12" s="55"/>
      <c r="V12" s="55"/>
      <c r="X12" s="77" t="str">
        <f>IF(COUNTIF($E$8:E12,E12)=1,"〇",IF(E12="","",COUNTIF($E$8:E12,E12)))</f>
        <v/>
      </c>
      <c r="Y12" s="78" t="str">
        <f>IF(COUNTIF('和牛受精卵 (性判別)'!E:E,E12)&gt;=1,"×",IF(E12="","","〇"))</f>
        <v/>
      </c>
    </row>
    <row r="13" spans="1:25" x14ac:dyDescent="0.15">
      <c r="A13" s="50"/>
      <c r="B13" s="50"/>
      <c r="C13" s="50"/>
      <c r="D13" s="50"/>
      <c r="E13" s="76"/>
      <c r="F13" s="50"/>
      <c r="G13" s="69"/>
      <c r="H13" s="50"/>
      <c r="I13" s="50"/>
      <c r="J13" s="50"/>
      <c r="K13" s="50"/>
      <c r="L13" s="50"/>
      <c r="M13" s="50"/>
      <c r="N13" s="56"/>
      <c r="O13" s="52"/>
      <c r="P13" s="52"/>
      <c r="Q13" s="5">
        <f t="shared" ref="Q13:Q22" si="3">O13+P13</f>
        <v>0</v>
      </c>
      <c r="R13" s="6">
        <f t="shared" si="0"/>
        <v>0</v>
      </c>
      <c r="S13" s="6">
        <f t="shared" si="1"/>
        <v>0</v>
      </c>
      <c r="T13" s="6">
        <f t="shared" si="2"/>
        <v>0</v>
      </c>
      <c r="U13" s="55"/>
      <c r="V13" s="55"/>
      <c r="X13" s="77" t="str">
        <f>IF(COUNTIF($E$8:E13,E13)=1,"〇",IF(E13="","",COUNTIF($E$8:E13,E13)))</f>
        <v/>
      </c>
      <c r="Y13" s="78" t="str">
        <f>IF(COUNTIF('和牛受精卵 (性判別)'!E:E,E13)&gt;=1,"×",IF(E13="","","〇"))</f>
        <v/>
      </c>
    </row>
    <row r="14" spans="1:25" x14ac:dyDescent="0.15">
      <c r="A14" s="50"/>
      <c r="B14" s="50"/>
      <c r="C14" s="50"/>
      <c r="D14" s="56"/>
      <c r="E14" s="76"/>
      <c r="F14" s="50"/>
      <c r="G14" s="69"/>
      <c r="H14" s="50"/>
      <c r="I14" s="50"/>
      <c r="J14" s="50"/>
      <c r="K14" s="50"/>
      <c r="L14" s="50"/>
      <c r="M14" s="50"/>
      <c r="N14" s="56"/>
      <c r="O14" s="52"/>
      <c r="P14" s="52"/>
      <c r="Q14" s="5">
        <f>O14+P14</f>
        <v>0</v>
      </c>
      <c r="R14" s="6">
        <f t="shared" si="0"/>
        <v>0</v>
      </c>
      <c r="S14" s="6">
        <f t="shared" si="1"/>
        <v>0</v>
      </c>
      <c r="T14" s="6">
        <f t="shared" si="2"/>
        <v>0</v>
      </c>
      <c r="U14" s="55"/>
      <c r="V14" s="55"/>
      <c r="X14" s="77" t="str">
        <f>IF(COUNTIF($E$8:E14,E14)=1,"〇",IF(E14="","",COUNTIF($E$8:E14,E14)))</f>
        <v/>
      </c>
      <c r="Y14" s="78" t="str">
        <f>IF(COUNTIF('和牛受精卵 (性判別)'!E:E,E14)&gt;=1,"×",IF(E14="","","〇"))</f>
        <v/>
      </c>
    </row>
    <row r="15" spans="1:25" x14ac:dyDescent="0.15">
      <c r="A15" s="50"/>
      <c r="B15" s="50"/>
      <c r="C15" s="50"/>
      <c r="D15" s="50"/>
      <c r="E15" s="76"/>
      <c r="F15" s="50"/>
      <c r="G15" s="69"/>
      <c r="H15" s="50"/>
      <c r="I15" s="50"/>
      <c r="J15" s="50"/>
      <c r="K15" s="50"/>
      <c r="L15" s="50"/>
      <c r="M15" s="50"/>
      <c r="N15" s="56"/>
      <c r="O15" s="52"/>
      <c r="P15" s="52"/>
      <c r="Q15" s="5">
        <f t="shared" si="3"/>
        <v>0</v>
      </c>
      <c r="R15" s="6">
        <f t="shared" si="0"/>
        <v>0</v>
      </c>
      <c r="S15" s="6">
        <f t="shared" si="1"/>
        <v>0</v>
      </c>
      <c r="T15" s="6">
        <f t="shared" si="2"/>
        <v>0</v>
      </c>
      <c r="U15" s="55"/>
      <c r="V15" s="55"/>
      <c r="X15" s="77" t="str">
        <f>IF(COUNTIF($E$8:E15,E15)=1,"〇",IF(E15="","",COUNTIF($E$8:E15,E15)))</f>
        <v/>
      </c>
      <c r="Y15" s="78" t="str">
        <f>IF(COUNTIF('和牛受精卵 (性判別)'!E:E,E15)&gt;=1,"×",IF(E15="","","〇"))</f>
        <v/>
      </c>
    </row>
    <row r="16" spans="1:25" x14ac:dyDescent="0.15">
      <c r="A16" s="50"/>
      <c r="B16" s="50"/>
      <c r="C16" s="50"/>
      <c r="D16" s="50"/>
      <c r="E16" s="76"/>
      <c r="F16" s="50"/>
      <c r="G16" s="69"/>
      <c r="H16" s="50"/>
      <c r="I16" s="50"/>
      <c r="J16" s="50"/>
      <c r="K16" s="50"/>
      <c r="L16" s="50"/>
      <c r="M16" s="50"/>
      <c r="N16" s="56"/>
      <c r="O16" s="52"/>
      <c r="P16" s="52"/>
      <c r="Q16" s="5">
        <f t="shared" si="3"/>
        <v>0</v>
      </c>
      <c r="R16" s="6">
        <f t="shared" si="0"/>
        <v>0</v>
      </c>
      <c r="S16" s="6">
        <f t="shared" si="1"/>
        <v>0</v>
      </c>
      <c r="T16" s="6">
        <f t="shared" si="2"/>
        <v>0</v>
      </c>
      <c r="U16" s="50"/>
      <c r="V16" s="50"/>
      <c r="X16" s="77" t="str">
        <f>IF(COUNTIF($E$8:E16,E16)=1,"〇",IF(E16="","",COUNTIF($E$8:E16,E16)))</f>
        <v/>
      </c>
      <c r="Y16" s="78" t="str">
        <f>IF(COUNTIF('和牛受精卵 (性判別)'!E:E,E16)&gt;=1,"×",IF(E16="","","〇"))</f>
        <v/>
      </c>
    </row>
    <row r="17" spans="1:25" x14ac:dyDescent="0.15">
      <c r="A17" s="50"/>
      <c r="B17" s="50"/>
      <c r="C17" s="50"/>
      <c r="D17" s="50"/>
      <c r="E17" s="76"/>
      <c r="F17" s="50"/>
      <c r="G17" s="50"/>
      <c r="H17" s="50"/>
      <c r="I17" s="50"/>
      <c r="J17" s="50"/>
      <c r="K17" s="50"/>
      <c r="L17" s="50"/>
      <c r="M17" s="50"/>
      <c r="N17" s="50"/>
      <c r="O17" s="52"/>
      <c r="P17" s="52"/>
      <c r="Q17" s="5">
        <f t="shared" si="3"/>
        <v>0</v>
      </c>
      <c r="R17" s="6">
        <f t="shared" si="0"/>
        <v>0</v>
      </c>
      <c r="S17" s="6">
        <f t="shared" si="1"/>
        <v>0</v>
      </c>
      <c r="T17" s="6">
        <f t="shared" si="2"/>
        <v>0</v>
      </c>
      <c r="U17" s="50"/>
      <c r="V17" s="50"/>
      <c r="X17" s="77" t="str">
        <f>IF(COUNTIF($E$8:E17,E17)=1,"〇",IF(E17="","",COUNTIF($E$8:E17,E17)))</f>
        <v/>
      </c>
      <c r="Y17" s="78" t="str">
        <f>IF(COUNTIF('和牛受精卵 (性判別)'!E:E,E17)&gt;=1,"×",IF(E17="","","〇"))</f>
        <v/>
      </c>
    </row>
    <row r="18" spans="1:25" x14ac:dyDescent="0.15">
      <c r="A18" s="50"/>
      <c r="B18" s="50"/>
      <c r="C18" s="50"/>
      <c r="D18" s="50"/>
      <c r="E18" s="76"/>
      <c r="F18" s="50"/>
      <c r="G18" s="50"/>
      <c r="H18" s="50"/>
      <c r="I18" s="50"/>
      <c r="J18" s="50"/>
      <c r="K18" s="50"/>
      <c r="L18" s="50"/>
      <c r="M18" s="50"/>
      <c r="N18" s="50"/>
      <c r="O18" s="52"/>
      <c r="P18" s="52"/>
      <c r="Q18" s="5">
        <f t="shared" si="3"/>
        <v>0</v>
      </c>
      <c r="R18" s="6">
        <f t="shared" si="0"/>
        <v>0</v>
      </c>
      <c r="S18" s="6">
        <f t="shared" si="1"/>
        <v>0</v>
      </c>
      <c r="T18" s="6">
        <f t="shared" si="2"/>
        <v>0</v>
      </c>
      <c r="U18" s="50"/>
      <c r="V18" s="50"/>
      <c r="X18" s="77" t="str">
        <f>IF(COUNTIF($E$8:E18,E18)=1,"〇",IF(E18="","",COUNTIF($E$8:E18,E18)))</f>
        <v/>
      </c>
      <c r="Y18" s="78" t="str">
        <f>IF(COUNTIF('和牛受精卵 (性判別)'!E:E,E18)&gt;=1,"×",IF(E18="","","〇"))</f>
        <v/>
      </c>
    </row>
    <row r="19" spans="1:25" x14ac:dyDescent="0.15">
      <c r="A19" s="50"/>
      <c r="B19" s="50"/>
      <c r="C19" s="50"/>
      <c r="D19" s="50"/>
      <c r="E19" s="76"/>
      <c r="F19" s="50"/>
      <c r="G19" s="50"/>
      <c r="H19" s="50"/>
      <c r="I19" s="50"/>
      <c r="J19" s="50"/>
      <c r="K19" s="50"/>
      <c r="L19" s="50"/>
      <c r="M19" s="50"/>
      <c r="N19" s="50"/>
      <c r="O19" s="52"/>
      <c r="P19" s="52"/>
      <c r="Q19" s="5">
        <f t="shared" si="3"/>
        <v>0</v>
      </c>
      <c r="R19" s="6">
        <f t="shared" si="0"/>
        <v>0</v>
      </c>
      <c r="S19" s="6">
        <f t="shared" si="1"/>
        <v>0</v>
      </c>
      <c r="T19" s="6">
        <f t="shared" si="2"/>
        <v>0</v>
      </c>
      <c r="U19" s="50"/>
      <c r="V19" s="50"/>
      <c r="X19" s="77" t="str">
        <f>IF(COUNTIF($E$8:E19,E19)=1,"〇",IF(E19="","",COUNTIF($E$8:E19,E19)))</f>
        <v/>
      </c>
      <c r="Y19" s="78" t="str">
        <f>IF(COUNTIF('和牛受精卵 (性判別)'!E:E,E19)&gt;=1,"×",IF(E19="","","〇"))</f>
        <v/>
      </c>
    </row>
    <row r="20" spans="1:25" x14ac:dyDescent="0.15">
      <c r="A20" s="50"/>
      <c r="B20" s="50"/>
      <c r="C20" s="50"/>
      <c r="D20" s="50"/>
      <c r="E20" s="76"/>
      <c r="F20" s="50"/>
      <c r="G20" s="50"/>
      <c r="H20" s="50"/>
      <c r="I20" s="50"/>
      <c r="J20" s="50"/>
      <c r="K20" s="50"/>
      <c r="L20" s="50"/>
      <c r="M20" s="50"/>
      <c r="N20" s="50"/>
      <c r="O20" s="52"/>
      <c r="P20" s="52"/>
      <c r="Q20" s="5">
        <f t="shared" si="3"/>
        <v>0</v>
      </c>
      <c r="R20" s="6">
        <f t="shared" si="0"/>
        <v>0</v>
      </c>
      <c r="S20" s="6">
        <f t="shared" si="1"/>
        <v>0</v>
      </c>
      <c r="T20" s="6">
        <f t="shared" si="2"/>
        <v>0</v>
      </c>
      <c r="U20" s="50"/>
      <c r="V20" s="50"/>
      <c r="X20" s="77" t="str">
        <f>IF(COUNTIF($E$8:E20,E20)=1,"〇",IF(E20="","",COUNTIF($E$8:E20,E20)))</f>
        <v/>
      </c>
      <c r="Y20" s="78" t="str">
        <f>IF(COUNTIF('和牛受精卵 (性判別)'!E:E,E20)&gt;=1,"×",IF(E20="","","〇"))</f>
        <v/>
      </c>
    </row>
    <row r="21" spans="1:25" x14ac:dyDescent="0.15">
      <c r="A21" s="50"/>
      <c r="B21" s="50"/>
      <c r="C21" s="50"/>
      <c r="D21" s="50"/>
      <c r="E21" s="76"/>
      <c r="F21" s="50"/>
      <c r="G21" s="50"/>
      <c r="H21" s="50"/>
      <c r="I21" s="50"/>
      <c r="J21" s="50"/>
      <c r="K21" s="50"/>
      <c r="L21" s="50"/>
      <c r="M21" s="50"/>
      <c r="N21" s="50"/>
      <c r="O21" s="52"/>
      <c r="P21" s="52"/>
      <c r="Q21" s="5">
        <f t="shared" si="3"/>
        <v>0</v>
      </c>
      <c r="R21" s="6">
        <f t="shared" si="0"/>
        <v>0</v>
      </c>
      <c r="S21" s="6">
        <f t="shared" si="1"/>
        <v>0</v>
      </c>
      <c r="T21" s="6">
        <f t="shared" si="2"/>
        <v>0</v>
      </c>
      <c r="U21" s="50"/>
      <c r="V21" s="50"/>
      <c r="X21" s="77" t="str">
        <f>IF(COUNTIF($E$8:E21,E21)=1,"〇",IF(E21="","",COUNTIF($E$8:E21,E21)))</f>
        <v/>
      </c>
      <c r="Y21" s="78" t="str">
        <f>IF(COUNTIF('和牛受精卵 (性判別)'!E:E,E21)&gt;=1,"×",IF(E21="","","〇"))</f>
        <v/>
      </c>
    </row>
    <row r="22" spans="1:25" x14ac:dyDescent="0.15">
      <c r="A22" s="50"/>
      <c r="B22" s="50"/>
      <c r="C22" s="50"/>
      <c r="D22" s="50"/>
      <c r="E22" s="76"/>
      <c r="F22" s="50"/>
      <c r="G22" s="50"/>
      <c r="H22" s="50"/>
      <c r="I22" s="50"/>
      <c r="J22" s="50"/>
      <c r="K22" s="50"/>
      <c r="L22" s="50"/>
      <c r="M22" s="50"/>
      <c r="N22" s="50"/>
      <c r="O22" s="52"/>
      <c r="P22" s="52"/>
      <c r="Q22" s="5">
        <f t="shared" si="3"/>
        <v>0</v>
      </c>
      <c r="R22" s="6">
        <f t="shared" si="0"/>
        <v>0</v>
      </c>
      <c r="S22" s="6">
        <f t="shared" si="1"/>
        <v>0</v>
      </c>
      <c r="T22" s="6">
        <f t="shared" si="2"/>
        <v>0</v>
      </c>
      <c r="U22" s="50"/>
      <c r="V22" s="50"/>
      <c r="X22" s="77" t="str">
        <f>IF(COUNTIF($E$8:E22,E22)=1,"〇",IF(E22="","",COUNTIF($E$8:E22,E22)))</f>
        <v/>
      </c>
      <c r="Y22" s="78" t="str">
        <f>IF(COUNTIF('和牛受精卵 (性判別)'!E:E,E22)&gt;=1,"×",IF(E22="","","〇"))</f>
        <v/>
      </c>
    </row>
    <row r="23" spans="1:25" s="61" customFormat="1" x14ac:dyDescent="0.15">
      <c r="A23" s="23">
        <f>COUNTA(A8:A22)</f>
        <v>0</v>
      </c>
      <c r="B23" s="24">
        <f>SUBTOTAL(9,B8:B22)</f>
        <v>0</v>
      </c>
      <c r="C23" s="24">
        <f>SUBTOTAL(9,C8:C22)</f>
        <v>0</v>
      </c>
      <c r="D23" s="57"/>
      <c r="E23" s="57"/>
      <c r="F23" s="71"/>
      <c r="G23" s="32">
        <f>COUNTA(G8:G22)</f>
        <v>0</v>
      </c>
      <c r="H23" s="57"/>
      <c r="I23" s="57"/>
      <c r="J23" s="57"/>
      <c r="K23" s="57"/>
      <c r="L23" s="57"/>
      <c r="M23" s="57"/>
      <c r="N23" s="57"/>
      <c r="O23" s="24">
        <f>SUBTOTAL(9,O8:O22)</f>
        <v>0</v>
      </c>
      <c r="P23" s="24">
        <f>SUBTOTAL(9,P8:P22)</f>
        <v>0</v>
      </c>
      <c r="Q23" s="24">
        <f>SUBTOTAL(9,Q8:Q22)</f>
        <v>0</v>
      </c>
      <c r="R23" s="57"/>
      <c r="S23" s="57"/>
      <c r="T23" s="24">
        <f>SUBTOTAL(9,T8:T22)</f>
        <v>0</v>
      </c>
      <c r="U23" s="57"/>
      <c r="V23" s="57"/>
      <c r="X23" s="73">
        <f>COUNTIFS(X8:X22,"〇")</f>
        <v>0</v>
      </c>
    </row>
    <row r="24" spans="1:25" x14ac:dyDescent="0.15">
      <c r="A24" s="44" t="s">
        <v>10</v>
      </c>
      <c r="B24" s="44" t="s">
        <v>94</v>
      </c>
      <c r="C24" s="44"/>
      <c r="D24" s="44"/>
      <c r="E24" s="44"/>
      <c r="F24" s="44"/>
      <c r="G24" s="44"/>
      <c r="H24" s="44"/>
      <c r="I24" s="44"/>
      <c r="J24" s="44"/>
      <c r="K24" s="44"/>
      <c r="L24" s="44"/>
      <c r="M24" s="44"/>
      <c r="N24" s="44"/>
      <c r="O24" s="44"/>
      <c r="P24" s="44"/>
      <c r="Q24" s="44"/>
      <c r="R24" s="44"/>
      <c r="S24" s="44"/>
      <c r="T24" s="44"/>
      <c r="U24" s="44"/>
      <c r="X24" s="72" t="s">
        <v>118</v>
      </c>
    </row>
    <row r="25" spans="1:25" x14ac:dyDescent="0.15">
      <c r="A25" s="44" t="s">
        <v>9</v>
      </c>
      <c r="B25" s="44" t="s">
        <v>95</v>
      </c>
      <c r="C25" s="44"/>
      <c r="D25" s="44"/>
      <c r="E25" s="44"/>
      <c r="F25" s="44"/>
      <c r="G25" s="44"/>
      <c r="H25" s="44"/>
      <c r="I25" s="44"/>
      <c r="J25" s="44"/>
      <c r="K25" s="44"/>
      <c r="L25" s="44"/>
      <c r="M25" s="44"/>
      <c r="N25" s="44"/>
      <c r="O25" s="44"/>
      <c r="P25" s="44"/>
      <c r="Q25" s="44"/>
      <c r="R25" s="44"/>
      <c r="S25" s="44"/>
      <c r="T25" s="44"/>
      <c r="U25" s="44"/>
    </row>
    <row r="26" spans="1:25" x14ac:dyDescent="0.15">
      <c r="A26" s="44" t="s">
        <v>102</v>
      </c>
      <c r="B26" s="44" t="s">
        <v>103</v>
      </c>
      <c r="C26" s="44"/>
      <c r="D26" s="44"/>
      <c r="E26" s="44"/>
      <c r="F26" s="44"/>
      <c r="G26" s="44"/>
      <c r="H26" s="44"/>
      <c r="I26" s="44"/>
      <c r="J26" s="44"/>
      <c r="K26" s="44"/>
      <c r="L26" s="44"/>
      <c r="M26" s="44"/>
      <c r="N26" s="44"/>
      <c r="O26" s="44"/>
      <c r="P26" s="44"/>
      <c r="Q26" s="44"/>
      <c r="R26" s="44"/>
      <c r="S26" s="44"/>
      <c r="T26" s="44"/>
      <c r="U26" s="44"/>
    </row>
    <row r="27" spans="1:25" x14ac:dyDescent="0.15">
      <c r="A27" s="44" t="s">
        <v>104</v>
      </c>
      <c r="B27" s="44" t="s">
        <v>17</v>
      </c>
      <c r="C27" s="44"/>
      <c r="D27" s="44"/>
      <c r="E27" s="44"/>
      <c r="F27" s="44"/>
      <c r="G27" s="44"/>
      <c r="H27" s="44"/>
      <c r="I27" s="44"/>
      <c r="J27" s="44"/>
      <c r="K27" s="44"/>
      <c r="L27" s="44"/>
      <c r="M27" s="44"/>
      <c r="N27" s="44"/>
      <c r="O27" s="44"/>
      <c r="P27" s="44"/>
      <c r="Q27" s="44"/>
      <c r="R27" s="44"/>
      <c r="S27" s="44"/>
      <c r="T27" s="44"/>
      <c r="U27" s="44"/>
    </row>
    <row r="28" spans="1:25" x14ac:dyDescent="0.15">
      <c r="A28" s="44"/>
      <c r="B28" s="44" t="s">
        <v>12</v>
      </c>
      <c r="C28" s="44"/>
      <c r="D28" s="44"/>
      <c r="E28" s="44"/>
      <c r="F28" s="44"/>
      <c r="G28" s="44"/>
      <c r="H28" s="44"/>
      <c r="I28" s="44"/>
      <c r="J28" s="44"/>
      <c r="K28" s="44"/>
      <c r="L28" s="44"/>
      <c r="M28" s="44"/>
      <c r="N28" s="44"/>
      <c r="O28" s="44"/>
      <c r="P28" s="44"/>
      <c r="Q28" s="44"/>
      <c r="R28" s="44"/>
      <c r="S28" s="44"/>
      <c r="T28" s="44"/>
      <c r="U28" s="44"/>
    </row>
    <row r="29" spans="1:25" x14ac:dyDescent="0.15">
      <c r="A29" s="44"/>
      <c r="B29" s="44" t="s">
        <v>105</v>
      </c>
      <c r="C29" s="44"/>
      <c r="D29" s="44"/>
      <c r="E29" s="44"/>
      <c r="F29" s="44"/>
      <c r="G29" s="44"/>
      <c r="H29" s="44"/>
      <c r="I29" s="44"/>
      <c r="J29" s="44"/>
      <c r="K29" s="44"/>
      <c r="L29" s="44"/>
      <c r="M29" s="44"/>
      <c r="N29" s="44"/>
      <c r="O29" s="44"/>
      <c r="P29" s="44"/>
      <c r="Q29" s="44"/>
      <c r="R29" s="44"/>
      <c r="S29" s="44"/>
      <c r="T29" s="44"/>
      <c r="U29" s="44"/>
    </row>
    <row r="30" spans="1:25" x14ac:dyDescent="0.15">
      <c r="A30" s="44"/>
      <c r="B30" s="44" t="s">
        <v>106</v>
      </c>
      <c r="C30" s="44"/>
      <c r="D30" s="44"/>
      <c r="E30" s="44"/>
      <c r="F30" s="44"/>
      <c r="G30" s="44"/>
      <c r="H30" s="44"/>
      <c r="I30" s="44"/>
      <c r="J30" s="44"/>
      <c r="K30" s="44"/>
      <c r="L30" s="44"/>
      <c r="M30" s="44"/>
      <c r="N30" s="44"/>
      <c r="O30" s="44"/>
      <c r="P30" s="44"/>
      <c r="Q30" s="44"/>
      <c r="R30" s="44"/>
      <c r="S30" s="44"/>
      <c r="T30" s="44"/>
      <c r="U30" s="44"/>
    </row>
    <row r="31" spans="1:25" x14ac:dyDescent="0.15">
      <c r="A31" s="44"/>
      <c r="B31" s="44" t="s">
        <v>107</v>
      </c>
      <c r="C31" s="44"/>
      <c r="D31" s="44"/>
      <c r="E31" s="44"/>
      <c r="F31" s="44"/>
      <c r="G31" s="44"/>
      <c r="H31" s="44"/>
      <c r="I31" s="44"/>
      <c r="J31" s="44"/>
      <c r="K31" s="44"/>
      <c r="L31" s="44"/>
      <c r="M31" s="44"/>
      <c r="N31" s="44"/>
      <c r="O31" s="44"/>
      <c r="P31" s="44"/>
      <c r="Q31" s="44"/>
      <c r="R31" s="44"/>
      <c r="S31" s="44"/>
      <c r="T31" s="44"/>
      <c r="U31" s="44"/>
    </row>
    <row r="32" spans="1:25" x14ac:dyDescent="0.15">
      <c r="A32" s="44"/>
      <c r="B32" s="44" t="s">
        <v>108</v>
      </c>
      <c r="C32" s="44"/>
      <c r="D32" s="44"/>
      <c r="E32" s="44"/>
      <c r="F32" s="44"/>
      <c r="G32" s="44"/>
      <c r="H32" s="44"/>
      <c r="I32" s="44"/>
      <c r="J32" s="44"/>
      <c r="K32" s="44"/>
      <c r="L32" s="44"/>
      <c r="M32" s="44"/>
      <c r="N32" s="44"/>
      <c r="O32" s="44"/>
      <c r="P32" s="44"/>
      <c r="Q32" s="44"/>
      <c r="R32" s="44"/>
      <c r="S32" s="44"/>
      <c r="T32" s="44"/>
      <c r="U32" s="44"/>
    </row>
    <row r="33" spans="1:16" x14ac:dyDescent="0.15">
      <c r="A33" s="44"/>
      <c r="B33" s="44" t="s">
        <v>109</v>
      </c>
    </row>
    <row r="34" spans="1:16" x14ac:dyDescent="0.15">
      <c r="A34" s="44" t="s">
        <v>15</v>
      </c>
      <c r="B34" s="44" t="s">
        <v>66</v>
      </c>
    </row>
    <row r="35" spans="1:16" x14ac:dyDescent="0.15">
      <c r="N35" s="20"/>
      <c r="O35" s="21" t="s">
        <v>87</v>
      </c>
      <c r="P35" s="21" t="s">
        <v>86</v>
      </c>
    </row>
    <row r="36" spans="1:16" x14ac:dyDescent="0.15">
      <c r="N36" s="21" t="s">
        <v>84</v>
      </c>
      <c r="O36" s="22" t="str">
        <f>IFERROR(ROUND(O23/G23,0),"")</f>
        <v/>
      </c>
      <c r="P36" s="22" t="str">
        <f>IFERROR(ROUND(P23/G23,0),"")</f>
        <v/>
      </c>
    </row>
  </sheetData>
  <autoFilter ref="A7:Y22" xr:uid="{DD22543D-06C1-4C48-964A-01A985817DD8}"/>
  <mergeCells count="25">
    <mergeCell ref="H2:M2"/>
    <mergeCell ref="A5:A7"/>
    <mergeCell ref="B5:B7"/>
    <mergeCell ref="C5:C7"/>
    <mergeCell ref="D5:D7"/>
    <mergeCell ref="E5:E7"/>
    <mergeCell ref="F5:F7"/>
    <mergeCell ref="G5:G7"/>
    <mergeCell ref="H5:N5"/>
    <mergeCell ref="P5:P6"/>
    <mergeCell ref="Q5:Q6"/>
    <mergeCell ref="R5:R6"/>
    <mergeCell ref="S5:S6"/>
    <mergeCell ref="T5:T6"/>
    <mergeCell ref="H6:H7"/>
    <mergeCell ref="I6:I7"/>
    <mergeCell ref="J6:K6"/>
    <mergeCell ref="L6:N6"/>
    <mergeCell ref="O5:O6"/>
    <mergeCell ref="R3:S3"/>
    <mergeCell ref="T3:V3"/>
    <mergeCell ref="Y5:Y7"/>
    <mergeCell ref="U5:U7"/>
    <mergeCell ref="V5:V7"/>
    <mergeCell ref="X5:X7"/>
  </mergeCells>
  <phoneticPr fontId="1"/>
  <conditionalFormatting sqref="C8:D22">
    <cfRule type="cellIs" dxfId="4" priority="4" operator="greaterThan">
      <formula>B8/3</formula>
    </cfRule>
  </conditionalFormatting>
  <conditionalFormatting sqref="X8:X22">
    <cfRule type="expression" dxfId="3" priority="2">
      <formula>NOT($X8="〇")</formula>
    </cfRule>
  </conditionalFormatting>
  <conditionalFormatting sqref="Y8:Y22">
    <cfRule type="expression" dxfId="2" priority="1">
      <formula>NOT($Y8="〇")</formula>
    </cfRule>
  </conditionalFormatting>
  <pageMargins left="0.19685039370078741" right="0.19685039370078741" top="0.78740157480314965" bottom="0.59055118110236227" header="0.31496062992125984" footer="0.31496062992125984"/>
  <pageSetup paperSize="9" scale="74" fitToHeight="0" orientation="landscape"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9264-CF6C-4B47-99E3-535853C478EB}">
  <sheetPr>
    <tabColor theme="1"/>
    <pageSetUpPr fitToPage="1"/>
  </sheetPr>
  <dimension ref="A1:X36"/>
  <sheetViews>
    <sheetView showGridLines="0" view="pageBreakPreview" zoomScale="90" zoomScaleNormal="100" zoomScaleSheetLayoutView="90" workbookViewId="0">
      <pane ySplit="7" topLeftCell="A8" activePane="bottomLeft" state="frozen"/>
      <selection pane="bottomLeft" activeCell="T4" sqref="T4"/>
    </sheetView>
  </sheetViews>
  <sheetFormatPr defaultRowHeight="13.5" x14ac:dyDescent="0.15"/>
  <cols>
    <col min="1" max="1" width="10.875" style="45" customWidth="1"/>
    <col min="2" max="2" width="5.125" style="45" customWidth="1"/>
    <col min="3" max="3" width="5.5" style="45" customWidth="1"/>
    <col min="4" max="4" width="6.875" style="45" customWidth="1"/>
    <col min="5" max="5" width="17" style="45" customWidth="1"/>
    <col min="6" max="7" width="7.625" style="45" customWidth="1"/>
    <col min="8" max="8" width="7.75" style="45" customWidth="1"/>
    <col min="9" max="10" width="7.625" style="45" customWidth="1"/>
    <col min="11" max="11" width="13.25" style="45" customWidth="1"/>
    <col min="12" max="12" width="7.625" style="45" customWidth="1"/>
    <col min="13" max="13" width="9.625" style="45" customWidth="1"/>
    <col min="14" max="14" width="9.875" style="45" customWidth="1"/>
    <col min="15" max="22" width="8.875" style="45" customWidth="1"/>
    <col min="23" max="23" width="1.625" style="45" customWidth="1"/>
    <col min="24" max="24" width="11" style="45" customWidth="1"/>
    <col min="25" max="16384" width="9" style="45"/>
  </cols>
  <sheetData>
    <row r="1" spans="1:24" ht="14.25" x14ac:dyDescent="0.15">
      <c r="A1" s="43" t="s">
        <v>110</v>
      </c>
      <c r="B1" s="44"/>
      <c r="C1" s="44"/>
      <c r="D1" s="44"/>
      <c r="E1" s="44"/>
      <c r="F1" s="44"/>
      <c r="G1" s="44"/>
      <c r="H1" s="44"/>
      <c r="I1" s="44"/>
      <c r="J1" s="44"/>
      <c r="K1" s="44"/>
      <c r="L1" s="44"/>
      <c r="M1" s="44"/>
      <c r="N1" s="44"/>
      <c r="O1" s="44"/>
      <c r="P1" s="44"/>
      <c r="Q1" s="44"/>
      <c r="R1" s="44"/>
      <c r="S1" s="44"/>
      <c r="T1" s="44"/>
      <c r="U1" s="44"/>
    </row>
    <row r="2" spans="1:24" ht="14.25" x14ac:dyDescent="0.15">
      <c r="B2" s="43"/>
      <c r="C2" s="43"/>
      <c r="D2" s="43"/>
      <c r="E2" s="43"/>
      <c r="F2" s="43"/>
      <c r="G2" s="43"/>
      <c r="H2" s="103" t="s">
        <v>111</v>
      </c>
      <c r="I2" s="103"/>
      <c r="J2" s="103"/>
      <c r="K2" s="103"/>
      <c r="L2" s="103"/>
      <c r="M2" s="103"/>
      <c r="N2" s="68"/>
      <c r="O2" s="43"/>
      <c r="P2" s="43"/>
      <c r="Q2" s="43"/>
      <c r="R2" s="43"/>
      <c r="S2" s="43"/>
      <c r="T2" s="43"/>
      <c r="U2" s="43"/>
    </row>
    <row r="3" spans="1:24" x14ac:dyDescent="0.15">
      <c r="A3" s="44"/>
      <c r="B3" s="44"/>
      <c r="C3" s="44"/>
      <c r="D3" s="44"/>
      <c r="E3" s="44"/>
      <c r="F3" s="44"/>
      <c r="G3" s="44"/>
      <c r="H3" s="44"/>
      <c r="I3" s="44"/>
      <c r="J3" s="44"/>
      <c r="K3" s="44"/>
      <c r="L3" s="44"/>
      <c r="M3" s="44"/>
      <c r="N3" s="44"/>
      <c r="O3" s="44"/>
      <c r="P3" s="44"/>
      <c r="Q3" s="44"/>
      <c r="R3" s="104" t="s">
        <v>121</v>
      </c>
      <c r="S3" s="104"/>
      <c r="T3" s="114" t="str">
        <f>IF(和牛受精卵!T3="","",和牛受精卵!T3)</f>
        <v/>
      </c>
      <c r="U3" s="115"/>
      <c r="V3" s="116"/>
    </row>
    <row r="4" spans="1:24" x14ac:dyDescent="0.15">
      <c r="A4" s="44"/>
      <c r="B4" s="44"/>
      <c r="C4" s="44"/>
      <c r="D4" s="44"/>
      <c r="E4" s="44"/>
      <c r="F4" s="44"/>
      <c r="G4" s="44"/>
      <c r="H4" s="44"/>
      <c r="I4" s="44"/>
      <c r="J4" s="44"/>
      <c r="K4" s="44"/>
      <c r="L4" s="44"/>
      <c r="M4" s="44"/>
      <c r="N4" s="44"/>
      <c r="O4" s="44"/>
      <c r="P4" s="44"/>
      <c r="Q4" s="44"/>
      <c r="R4" s="44"/>
      <c r="S4" s="44"/>
      <c r="T4" s="44"/>
      <c r="U4" s="44"/>
      <c r="V4" s="44"/>
    </row>
    <row r="5" spans="1:24" ht="24" customHeight="1" x14ac:dyDescent="0.15">
      <c r="A5" s="100" t="s">
        <v>4</v>
      </c>
      <c r="B5" s="100" t="s">
        <v>5</v>
      </c>
      <c r="C5" s="100" t="s">
        <v>21</v>
      </c>
      <c r="D5" s="100" t="s">
        <v>91</v>
      </c>
      <c r="E5" s="100" t="s">
        <v>22</v>
      </c>
      <c r="F5" s="100" t="s">
        <v>14</v>
      </c>
      <c r="G5" s="100" t="s">
        <v>43</v>
      </c>
      <c r="H5" s="114" t="s">
        <v>44</v>
      </c>
      <c r="I5" s="115"/>
      <c r="J5" s="115"/>
      <c r="K5" s="115"/>
      <c r="L5" s="115"/>
      <c r="M5" s="115"/>
      <c r="N5" s="116"/>
      <c r="O5" s="100" t="s">
        <v>45</v>
      </c>
      <c r="P5" s="100" t="s">
        <v>100</v>
      </c>
      <c r="Q5" s="119" t="s">
        <v>6</v>
      </c>
      <c r="R5" s="100" t="s">
        <v>7</v>
      </c>
      <c r="S5" s="100" t="s">
        <v>8</v>
      </c>
      <c r="T5" s="100" t="s">
        <v>92</v>
      </c>
      <c r="U5" s="100" t="s">
        <v>101</v>
      </c>
      <c r="V5" s="100" t="s">
        <v>13</v>
      </c>
      <c r="X5" s="79" t="s">
        <v>119</v>
      </c>
    </row>
    <row r="6" spans="1:24" ht="24" customHeight="1" x14ac:dyDescent="0.15">
      <c r="A6" s="101"/>
      <c r="B6" s="101"/>
      <c r="C6" s="101"/>
      <c r="D6" s="101"/>
      <c r="E6" s="101"/>
      <c r="F6" s="101"/>
      <c r="G6" s="101"/>
      <c r="H6" s="100" t="s">
        <v>48</v>
      </c>
      <c r="I6" s="100" t="s">
        <v>49</v>
      </c>
      <c r="J6" s="117" t="s">
        <v>50</v>
      </c>
      <c r="K6" s="118"/>
      <c r="L6" s="114" t="s">
        <v>51</v>
      </c>
      <c r="M6" s="115"/>
      <c r="N6" s="116"/>
      <c r="O6" s="101"/>
      <c r="P6" s="101"/>
      <c r="Q6" s="120"/>
      <c r="R6" s="101"/>
      <c r="S6" s="101"/>
      <c r="T6" s="101"/>
      <c r="U6" s="101"/>
      <c r="V6" s="101"/>
      <c r="X6" s="79"/>
    </row>
    <row r="7" spans="1:24" ht="28.5" customHeight="1" x14ac:dyDescent="0.15">
      <c r="A7" s="102"/>
      <c r="B7" s="102"/>
      <c r="C7" s="102"/>
      <c r="D7" s="102"/>
      <c r="E7" s="102"/>
      <c r="F7" s="102"/>
      <c r="G7" s="102"/>
      <c r="H7" s="102"/>
      <c r="I7" s="102"/>
      <c r="J7" s="46" t="s">
        <v>52</v>
      </c>
      <c r="K7" s="48" t="s">
        <v>53</v>
      </c>
      <c r="L7" s="48" t="s">
        <v>52</v>
      </c>
      <c r="M7" s="48" t="s">
        <v>55</v>
      </c>
      <c r="N7" s="46" t="s">
        <v>93</v>
      </c>
      <c r="O7" s="47" t="s">
        <v>0</v>
      </c>
      <c r="P7" s="47" t="s">
        <v>1</v>
      </c>
      <c r="Q7" s="47" t="s">
        <v>19</v>
      </c>
      <c r="R7" s="47" t="s">
        <v>2</v>
      </c>
      <c r="S7" s="47" t="s">
        <v>20</v>
      </c>
      <c r="T7" s="47" t="s">
        <v>3</v>
      </c>
      <c r="U7" s="102"/>
      <c r="V7" s="102"/>
      <c r="X7" s="79"/>
    </row>
    <row r="8" spans="1:24" x14ac:dyDescent="0.15">
      <c r="A8" s="50"/>
      <c r="B8" s="50"/>
      <c r="C8" s="50"/>
      <c r="D8" s="50"/>
      <c r="E8" s="49"/>
      <c r="F8" s="50"/>
      <c r="G8" s="69"/>
      <c r="H8" s="50"/>
      <c r="I8" s="50"/>
      <c r="J8" s="50"/>
      <c r="K8" s="50"/>
      <c r="L8" s="50"/>
      <c r="M8" s="50"/>
      <c r="N8" s="56"/>
      <c r="O8" s="52"/>
      <c r="P8" s="52"/>
      <c r="Q8" s="5">
        <f>O8+P8</f>
        <v>0</v>
      </c>
      <c r="R8" s="6">
        <f>Q8</f>
        <v>0</v>
      </c>
      <c r="S8" s="6">
        <f>ROUNDDOWN(R8/2,0)</f>
        <v>0</v>
      </c>
      <c r="T8" s="6">
        <f>IF(S8&gt;100000,100000,S8)</f>
        <v>0</v>
      </c>
      <c r="U8" s="55"/>
      <c r="V8" s="55"/>
      <c r="X8" s="78" t="str">
        <f>IF(COUNTIF($E$8:E8,E8)=1,"〇",IF(E8="","",COUNTIF($E$8:E8,E8)))</f>
        <v/>
      </c>
    </row>
    <row r="9" spans="1:24" x14ac:dyDescent="0.15">
      <c r="A9" s="50"/>
      <c r="B9" s="50"/>
      <c r="C9" s="50"/>
      <c r="D9" s="50"/>
      <c r="E9" s="49"/>
      <c r="F9" s="50"/>
      <c r="G9" s="69"/>
      <c r="H9" s="50"/>
      <c r="I9" s="50"/>
      <c r="J9" s="50"/>
      <c r="K9" s="50"/>
      <c r="L9" s="50"/>
      <c r="M9" s="50"/>
      <c r="N9" s="56"/>
      <c r="O9" s="52"/>
      <c r="P9" s="52"/>
      <c r="Q9" s="5">
        <f t="shared" ref="Q9:Q22" si="0">O9+P9</f>
        <v>0</v>
      </c>
      <c r="R9" s="6">
        <f t="shared" ref="R9:R22" si="1">Q9</f>
        <v>0</v>
      </c>
      <c r="S9" s="6">
        <f t="shared" ref="S9:S22" si="2">ROUNDDOWN(R9/2,0)</f>
        <v>0</v>
      </c>
      <c r="T9" s="6">
        <f t="shared" ref="T9:T22" si="3">IF(S9&gt;100000,100000,S9)</f>
        <v>0</v>
      </c>
      <c r="U9" s="55"/>
      <c r="V9" s="70"/>
      <c r="X9" s="78" t="str">
        <f>IF(COUNTIF($E$8:E9,E9)=1,"〇",IF(E9="","",COUNTIF($E$8:E9,E9)))</f>
        <v/>
      </c>
    </row>
    <row r="10" spans="1:24" x14ac:dyDescent="0.15">
      <c r="A10" s="50"/>
      <c r="B10" s="50"/>
      <c r="C10" s="50"/>
      <c r="D10" s="50"/>
      <c r="E10" s="49"/>
      <c r="F10" s="50"/>
      <c r="G10" s="69"/>
      <c r="H10" s="50"/>
      <c r="I10" s="50"/>
      <c r="J10" s="50"/>
      <c r="K10" s="50"/>
      <c r="L10" s="50"/>
      <c r="M10" s="50"/>
      <c r="N10" s="56"/>
      <c r="O10" s="52"/>
      <c r="P10" s="52"/>
      <c r="Q10" s="5">
        <f>O10+P10</f>
        <v>0</v>
      </c>
      <c r="R10" s="6">
        <f t="shared" si="1"/>
        <v>0</v>
      </c>
      <c r="S10" s="6">
        <f t="shared" si="2"/>
        <v>0</v>
      </c>
      <c r="T10" s="6">
        <f t="shared" si="3"/>
        <v>0</v>
      </c>
      <c r="U10" s="55"/>
      <c r="V10" s="70"/>
      <c r="X10" s="78" t="str">
        <f>IF(COUNTIF($E$8:E10,E10)=1,"〇",IF(E10="","",COUNTIF($E$8:E10,E10)))</f>
        <v/>
      </c>
    </row>
    <row r="11" spans="1:24" x14ac:dyDescent="0.15">
      <c r="A11" s="50"/>
      <c r="B11" s="50"/>
      <c r="C11" s="50"/>
      <c r="D11" s="50"/>
      <c r="E11" s="49"/>
      <c r="F11" s="50"/>
      <c r="G11" s="69"/>
      <c r="H11" s="50"/>
      <c r="I11" s="50"/>
      <c r="J11" s="50"/>
      <c r="K11" s="50"/>
      <c r="L11" s="50"/>
      <c r="M11" s="50"/>
      <c r="N11" s="56"/>
      <c r="O11" s="52"/>
      <c r="P11" s="52"/>
      <c r="Q11" s="5">
        <f>O11+P11</f>
        <v>0</v>
      </c>
      <c r="R11" s="6">
        <f t="shared" si="1"/>
        <v>0</v>
      </c>
      <c r="S11" s="6">
        <f t="shared" si="2"/>
        <v>0</v>
      </c>
      <c r="T11" s="6">
        <f t="shared" si="3"/>
        <v>0</v>
      </c>
      <c r="U11" s="55"/>
      <c r="V11" s="70"/>
      <c r="X11" s="78" t="str">
        <f>IF(COUNTIF($E$8:E11,E11)=1,"〇",IF(E11="","",COUNTIF($E$8:E11,E11)))</f>
        <v/>
      </c>
    </row>
    <row r="12" spans="1:24" x14ac:dyDescent="0.15">
      <c r="A12" s="50"/>
      <c r="B12" s="50"/>
      <c r="C12" s="50"/>
      <c r="D12" s="50"/>
      <c r="E12" s="49"/>
      <c r="F12" s="50"/>
      <c r="G12" s="69"/>
      <c r="H12" s="50"/>
      <c r="I12" s="50"/>
      <c r="J12" s="50"/>
      <c r="K12" s="50"/>
      <c r="L12" s="50"/>
      <c r="M12" s="50"/>
      <c r="N12" s="56"/>
      <c r="O12" s="52"/>
      <c r="P12" s="52"/>
      <c r="Q12" s="5">
        <f t="shared" si="0"/>
        <v>0</v>
      </c>
      <c r="R12" s="6">
        <f>Q12</f>
        <v>0</v>
      </c>
      <c r="S12" s="6">
        <f t="shared" si="2"/>
        <v>0</v>
      </c>
      <c r="T12" s="6">
        <f t="shared" si="3"/>
        <v>0</v>
      </c>
      <c r="U12" s="55"/>
      <c r="V12" s="55"/>
      <c r="X12" s="78" t="str">
        <f>IF(COUNTIF($E$8:E12,E12)=1,"〇",IF(E12="","",COUNTIF($E$8:E12,E12)))</f>
        <v/>
      </c>
    </row>
    <row r="13" spans="1:24" x14ac:dyDescent="0.15">
      <c r="A13" s="50"/>
      <c r="B13" s="50"/>
      <c r="C13" s="50"/>
      <c r="D13" s="50"/>
      <c r="E13" s="49"/>
      <c r="F13" s="50"/>
      <c r="G13" s="69"/>
      <c r="H13" s="50"/>
      <c r="I13" s="50"/>
      <c r="J13" s="50"/>
      <c r="K13" s="50"/>
      <c r="L13" s="50"/>
      <c r="M13" s="50"/>
      <c r="N13" s="56"/>
      <c r="O13" s="52"/>
      <c r="P13" s="52"/>
      <c r="Q13" s="5">
        <f t="shared" si="0"/>
        <v>0</v>
      </c>
      <c r="R13" s="6">
        <f t="shared" si="1"/>
        <v>0</v>
      </c>
      <c r="S13" s="6">
        <f>ROUNDDOWN(R13/2,0)</f>
        <v>0</v>
      </c>
      <c r="T13" s="6">
        <f t="shared" si="3"/>
        <v>0</v>
      </c>
      <c r="U13" s="55"/>
      <c r="V13" s="55"/>
      <c r="X13" s="78" t="str">
        <f>IF(COUNTIF($E$8:E13,E13)=1,"〇",IF(E13="","",COUNTIF($E$8:E13,E13)))</f>
        <v/>
      </c>
    </row>
    <row r="14" spans="1:24" x14ac:dyDescent="0.15">
      <c r="A14" s="50"/>
      <c r="B14" s="50"/>
      <c r="C14" s="50"/>
      <c r="D14" s="56"/>
      <c r="E14" s="49"/>
      <c r="F14" s="50"/>
      <c r="G14" s="69"/>
      <c r="H14" s="50"/>
      <c r="I14" s="50"/>
      <c r="J14" s="50"/>
      <c r="K14" s="50"/>
      <c r="L14" s="50"/>
      <c r="M14" s="50"/>
      <c r="N14" s="56"/>
      <c r="O14" s="52"/>
      <c r="P14" s="52"/>
      <c r="Q14" s="5">
        <f t="shared" si="0"/>
        <v>0</v>
      </c>
      <c r="R14" s="6">
        <f t="shared" si="1"/>
        <v>0</v>
      </c>
      <c r="S14" s="6">
        <f t="shared" si="2"/>
        <v>0</v>
      </c>
      <c r="T14" s="6">
        <f>IF(S14&gt;100000,100000,S14)</f>
        <v>0</v>
      </c>
      <c r="U14" s="55"/>
      <c r="V14" s="55"/>
      <c r="X14" s="78" t="str">
        <f>IF(COUNTIF($E$8:E14,E14)=1,"〇",IF(E14="","",COUNTIF($E$8:E14,E14)))</f>
        <v/>
      </c>
    </row>
    <row r="15" spans="1:24" x14ac:dyDescent="0.15">
      <c r="A15" s="50"/>
      <c r="B15" s="50"/>
      <c r="C15" s="50"/>
      <c r="D15" s="50"/>
      <c r="E15" s="49"/>
      <c r="F15" s="50"/>
      <c r="G15" s="69"/>
      <c r="H15" s="50"/>
      <c r="I15" s="50"/>
      <c r="J15" s="50"/>
      <c r="K15" s="50"/>
      <c r="L15" s="50"/>
      <c r="M15" s="50"/>
      <c r="N15" s="56"/>
      <c r="O15" s="52"/>
      <c r="P15" s="52"/>
      <c r="Q15" s="5">
        <f t="shared" si="0"/>
        <v>0</v>
      </c>
      <c r="R15" s="6">
        <f t="shared" si="1"/>
        <v>0</v>
      </c>
      <c r="S15" s="6">
        <f t="shared" si="2"/>
        <v>0</v>
      </c>
      <c r="T15" s="6">
        <f t="shared" si="3"/>
        <v>0</v>
      </c>
      <c r="U15" s="55"/>
      <c r="V15" s="55"/>
      <c r="X15" s="78" t="str">
        <f>IF(COUNTIF($E$8:E15,E15)=1,"〇",IF(E15="","",COUNTIF($E$8:E15,E15)))</f>
        <v/>
      </c>
    </row>
    <row r="16" spans="1:24" x14ac:dyDescent="0.15">
      <c r="A16" s="50"/>
      <c r="B16" s="50"/>
      <c r="C16" s="50"/>
      <c r="D16" s="50"/>
      <c r="E16" s="49"/>
      <c r="F16" s="50"/>
      <c r="G16" s="69"/>
      <c r="H16" s="50"/>
      <c r="I16" s="50"/>
      <c r="J16" s="50"/>
      <c r="K16" s="50"/>
      <c r="L16" s="50"/>
      <c r="M16" s="50"/>
      <c r="N16" s="56"/>
      <c r="O16" s="52"/>
      <c r="P16" s="52"/>
      <c r="Q16" s="5">
        <f t="shared" si="0"/>
        <v>0</v>
      </c>
      <c r="R16" s="6">
        <f t="shared" si="1"/>
        <v>0</v>
      </c>
      <c r="S16" s="6">
        <f t="shared" si="2"/>
        <v>0</v>
      </c>
      <c r="T16" s="6">
        <f t="shared" si="3"/>
        <v>0</v>
      </c>
      <c r="U16" s="50"/>
      <c r="V16" s="50"/>
      <c r="X16" s="78" t="str">
        <f>IF(COUNTIF($E$8:E16,E16)=1,"〇",IF(E16="","",COUNTIF($E$8:E16,E16)))</f>
        <v/>
      </c>
    </row>
    <row r="17" spans="1:24" x14ac:dyDescent="0.15">
      <c r="A17" s="50"/>
      <c r="B17" s="50"/>
      <c r="C17" s="50"/>
      <c r="D17" s="50"/>
      <c r="E17" s="50"/>
      <c r="F17" s="50"/>
      <c r="G17" s="50"/>
      <c r="H17" s="50"/>
      <c r="I17" s="50"/>
      <c r="J17" s="50"/>
      <c r="K17" s="50"/>
      <c r="L17" s="50"/>
      <c r="M17" s="50"/>
      <c r="N17" s="50"/>
      <c r="O17" s="52"/>
      <c r="P17" s="52"/>
      <c r="Q17" s="5">
        <f t="shared" si="0"/>
        <v>0</v>
      </c>
      <c r="R17" s="6">
        <f t="shared" si="1"/>
        <v>0</v>
      </c>
      <c r="S17" s="6">
        <f t="shared" si="2"/>
        <v>0</v>
      </c>
      <c r="T17" s="6">
        <f t="shared" si="3"/>
        <v>0</v>
      </c>
      <c r="U17" s="50"/>
      <c r="V17" s="50"/>
      <c r="X17" s="78" t="str">
        <f>IF(COUNTIF($E$8:E17,E17)=1,"〇",IF(E17="","",COUNTIF($E$8:E17,E17)))</f>
        <v/>
      </c>
    </row>
    <row r="18" spans="1:24" x14ac:dyDescent="0.15">
      <c r="A18" s="50"/>
      <c r="B18" s="50"/>
      <c r="C18" s="50"/>
      <c r="D18" s="50"/>
      <c r="E18" s="50"/>
      <c r="F18" s="50"/>
      <c r="G18" s="50"/>
      <c r="H18" s="50"/>
      <c r="I18" s="50"/>
      <c r="J18" s="50"/>
      <c r="K18" s="50"/>
      <c r="L18" s="50"/>
      <c r="M18" s="50"/>
      <c r="N18" s="50"/>
      <c r="O18" s="52"/>
      <c r="P18" s="52"/>
      <c r="Q18" s="5">
        <f t="shared" si="0"/>
        <v>0</v>
      </c>
      <c r="R18" s="6">
        <f t="shared" si="1"/>
        <v>0</v>
      </c>
      <c r="S18" s="6">
        <f t="shared" si="2"/>
        <v>0</v>
      </c>
      <c r="T18" s="6">
        <f t="shared" si="3"/>
        <v>0</v>
      </c>
      <c r="U18" s="50"/>
      <c r="V18" s="50"/>
      <c r="X18" s="78" t="str">
        <f>IF(COUNTIF($E$8:E18,E18)=1,"〇",IF(E18="","",COUNTIF($E$8:E18,E18)))</f>
        <v/>
      </c>
    </row>
    <row r="19" spans="1:24" x14ac:dyDescent="0.15">
      <c r="A19" s="50"/>
      <c r="B19" s="50"/>
      <c r="C19" s="50"/>
      <c r="D19" s="50"/>
      <c r="E19" s="50"/>
      <c r="F19" s="50"/>
      <c r="G19" s="50"/>
      <c r="H19" s="50"/>
      <c r="I19" s="50"/>
      <c r="J19" s="50"/>
      <c r="K19" s="50"/>
      <c r="L19" s="50"/>
      <c r="M19" s="50"/>
      <c r="N19" s="50"/>
      <c r="O19" s="52"/>
      <c r="P19" s="52"/>
      <c r="Q19" s="5">
        <f t="shared" si="0"/>
        <v>0</v>
      </c>
      <c r="R19" s="6">
        <f t="shared" si="1"/>
        <v>0</v>
      </c>
      <c r="S19" s="6">
        <f t="shared" si="2"/>
        <v>0</v>
      </c>
      <c r="T19" s="6">
        <f t="shared" si="3"/>
        <v>0</v>
      </c>
      <c r="U19" s="50"/>
      <c r="V19" s="50"/>
      <c r="X19" s="78" t="str">
        <f>IF(COUNTIF($E$8:E19,E19)=1,"〇",IF(E19="","",COUNTIF($E$8:E19,E19)))</f>
        <v/>
      </c>
    </row>
    <row r="20" spans="1:24" x14ac:dyDescent="0.15">
      <c r="A20" s="50"/>
      <c r="B20" s="50"/>
      <c r="C20" s="50"/>
      <c r="D20" s="50"/>
      <c r="E20" s="50"/>
      <c r="F20" s="50"/>
      <c r="G20" s="50"/>
      <c r="H20" s="50"/>
      <c r="I20" s="50"/>
      <c r="J20" s="50"/>
      <c r="K20" s="50"/>
      <c r="L20" s="50"/>
      <c r="M20" s="50"/>
      <c r="N20" s="50"/>
      <c r="O20" s="52"/>
      <c r="P20" s="52"/>
      <c r="Q20" s="5">
        <f t="shared" si="0"/>
        <v>0</v>
      </c>
      <c r="R20" s="6">
        <f t="shared" si="1"/>
        <v>0</v>
      </c>
      <c r="S20" s="6">
        <f t="shared" si="2"/>
        <v>0</v>
      </c>
      <c r="T20" s="6">
        <f t="shared" si="3"/>
        <v>0</v>
      </c>
      <c r="U20" s="50"/>
      <c r="V20" s="50"/>
      <c r="X20" s="78" t="str">
        <f>IF(COUNTIF($E$8:E20,E20)=1,"〇",IF(E20="","",COUNTIF($E$8:E20,E20)))</f>
        <v/>
      </c>
    </row>
    <row r="21" spans="1:24" x14ac:dyDescent="0.15">
      <c r="A21" s="50"/>
      <c r="B21" s="50"/>
      <c r="C21" s="50"/>
      <c r="D21" s="50"/>
      <c r="E21" s="50"/>
      <c r="F21" s="50"/>
      <c r="G21" s="50"/>
      <c r="H21" s="50"/>
      <c r="I21" s="50"/>
      <c r="J21" s="50"/>
      <c r="K21" s="50"/>
      <c r="L21" s="50"/>
      <c r="M21" s="50"/>
      <c r="N21" s="50"/>
      <c r="O21" s="52"/>
      <c r="P21" s="52"/>
      <c r="Q21" s="5">
        <f t="shared" si="0"/>
        <v>0</v>
      </c>
      <c r="R21" s="6">
        <f t="shared" si="1"/>
        <v>0</v>
      </c>
      <c r="S21" s="6">
        <f t="shared" si="2"/>
        <v>0</v>
      </c>
      <c r="T21" s="6">
        <f t="shared" si="3"/>
        <v>0</v>
      </c>
      <c r="U21" s="50"/>
      <c r="V21" s="50"/>
      <c r="X21" s="78" t="str">
        <f>IF(COUNTIF($E$8:E21,E21)=1,"〇",IF(E21="","",COUNTIF($E$8:E21,E21)))</f>
        <v/>
      </c>
    </row>
    <row r="22" spans="1:24" x14ac:dyDescent="0.15">
      <c r="A22" s="50"/>
      <c r="B22" s="50"/>
      <c r="C22" s="50"/>
      <c r="D22" s="50"/>
      <c r="E22" s="50"/>
      <c r="F22" s="50"/>
      <c r="G22" s="50"/>
      <c r="H22" s="50"/>
      <c r="I22" s="50"/>
      <c r="J22" s="50"/>
      <c r="K22" s="50"/>
      <c r="L22" s="50"/>
      <c r="M22" s="50"/>
      <c r="N22" s="50"/>
      <c r="O22" s="52"/>
      <c r="P22" s="52"/>
      <c r="Q22" s="5">
        <f t="shared" si="0"/>
        <v>0</v>
      </c>
      <c r="R22" s="6">
        <f t="shared" si="1"/>
        <v>0</v>
      </c>
      <c r="S22" s="6">
        <f t="shared" si="2"/>
        <v>0</v>
      </c>
      <c r="T22" s="6">
        <f t="shared" si="3"/>
        <v>0</v>
      </c>
      <c r="U22" s="50"/>
      <c r="V22" s="50"/>
      <c r="X22" s="78" t="str">
        <f>IF(COUNTIF($E$8:E22,E22)=1,"〇",IF(E22="","",COUNTIF($E$8:E22,E22)))</f>
        <v/>
      </c>
    </row>
    <row r="23" spans="1:24" s="61" customFormat="1" x14ac:dyDescent="0.15">
      <c r="A23" s="23">
        <f>COUNTA(A8:A22)</f>
        <v>0</v>
      </c>
      <c r="B23" s="24">
        <f>SUBTOTAL(9,B8:B22)</f>
        <v>0</v>
      </c>
      <c r="C23" s="24">
        <f>SUBTOTAL(9,C8:C22)</f>
        <v>0</v>
      </c>
      <c r="D23" s="57"/>
      <c r="E23" s="57"/>
      <c r="F23" s="71"/>
      <c r="G23" s="32">
        <f>COUNTA(G8:G22)</f>
        <v>0</v>
      </c>
      <c r="H23" s="57"/>
      <c r="I23" s="57"/>
      <c r="J23" s="57"/>
      <c r="K23" s="57"/>
      <c r="L23" s="57"/>
      <c r="M23" s="57"/>
      <c r="N23" s="57"/>
      <c r="O23" s="24">
        <f>SUBTOTAL(9,O8:O22)</f>
        <v>0</v>
      </c>
      <c r="P23" s="24">
        <f>SUBTOTAL(9,P8:P22)</f>
        <v>0</v>
      </c>
      <c r="Q23" s="24">
        <f>SUBTOTAL(9,Q8:Q22)</f>
        <v>0</v>
      </c>
      <c r="R23" s="57"/>
      <c r="S23" s="57"/>
      <c r="T23" s="24">
        <f>SUBTOTAL(9,T8:T22)</f>
        <v>0</v>
      </c>
      <c r="U23" s="57"/>
      <c r="V23" s="57"/>
      <c r="X23" s="73">
        <f>COUNTIFS(X8:X22,"〇")</f>
        <v>0</v>
      </c>
    </row>
    <row r="24" spans="1:24" x14ac:dyDescent="0.15">
      <c r="A24" s="44" t="s">
        <v>10</v>
      </c>
      <c r="B24" s="44" t="s">
        <v>112</v>
      </c>
      <c r="C24" s="44"/>
      <c r="D24" s="44"/>
      <c r="E24" s="44"/>
      <c r="F24" s="44"/>
      <c r="G24" s="44"/>
      <c r="H24" s="44"/>
      <c r="I24" s="44"/>
      <c r="J24" s="44"/>
      <c r="K24" s="44"/>
      <c r="L24" s="44"/>
      <c r="M24" s="44"/>
      <c r="N24" s="44"/>
      <c r="O24" s="44"/>
      <c r="P24" s="44"/>
      <c r="Q24" s="44"/>
      <c r="R24" s="44"/>
      <c r="S24" s="44"/>
      <c r="T24" s="44"/>
      <c r="U24" s="44"/>
      <c r="X24" s="72" t="s">
        <v>118</v>
      </c>
    </row>
    <row r="25" spans="1:24" x14ac:dyDescent="0.15">
      <c r="A25" s="44" t="s">
        <v>9</v>
      </c>
      <c r="B25" s="44" t="s">
        <v>95</v>
      </c>
      <c r="C25" s="44"/>
      <c r="D25" s="44"/>
      <c r="E25" s="44"/>
      <c r="F25" s="44"/>
      <c r="G25" s="44"/>
      <c r="H25" s="44"/>
      <c r="I25" s="44"/>
      <c r="J25" s="44"/>
      <c r="K25" s="44"/>
      <c r="L25" s="44"/>
      <c r="M25" s="44"/>
      <c r="N25" s="44"/>
      <c r="O25" s="44"/>
      <c r="P25" s="44"/>
      <c r="Q25" s="44"/>
      <c r="R25" s="44"/>
      <c r="S25" s="44"/>
      <c r="T25" s="44"/>
      <c r="U25" s="44"/>
    </row>
    <row r="26" spans="1:24" x14ac:dyDescent="0.15">
      <c r="A26" s="44" t="s">
        <v>102</v>
      </c>
      <c r="B26" s="44" t="s">
        <v>64</v>
      </c>
      <c r="C26" s="44"/>
      <c r="D26" s="44"/>
      <c r="E26" s="44"/>
      <c r="F26" s="44"/>
      <c r="G26" s="44"/>
      <c r="H26" s="44"/>
      <c r="I26" s="44"/>
      <c r="J26" s="44"/>
      <c r="K26" s="44"/>
      <c r="L26" s="44"/>
      <c r="M26" s="44"/>
      <c r="N26" s="44"/>
      <c r="O26" s="44"/>
      <c r="P26" s="44"/>
      <c r="Q26" s="44"/>
      <c r="R26" s="44"/>
      <c r="S26" s="44"/>
      <c r="T26" s="44"/>
      <c r="U26" s="44"/>
    </row>
    <row r="27" spans="1:24" x14ac:dyDescent="0.15">
      <c r="A27" s="44" t="s">
        <v>104</v>
      </c>
      <c r="B27" s="44" t="s">
        <v>17</v>
      </c>
      <c r="C27" s="44"/>
      <c r="D27" s="44"/>
      <c r="E27" s="44"/>
      <c r="F27" s="44"/>
      <c r="G27" s="44"/>
      <c r="H27" s="44"/>
      <c r="I27" s="44"/>
      <c r="J27" s="44"/>
      <c r="K27" s="44"/>
      <c r="L27" s="44"/>
      <c r="M27" s="44"/>
      <c r="N27" s="44"/>
      <c r="O27" s="44"/>
      <c r="P27" s="44"/>
      <c r="Q27" s="44"/>
      <c r="R27" s="44"/>
      <c r="S27" s="44"/>
      <c r="T27" s="44"/>
      <c r="U27" s="44"/>
    </row>
    <row r="28" spans="1:24" x14ac:dyDescent="0.15">
      <c r="A28" s="44"/>
      <c r="B28" s="44" t="s">
        <v>12</v>
      </c>
      <c r="C28" s="44"/>
      <c r="D28" s="44"/>
      <c r="E28" s="44"/>
      <c r="F28" s="44"/>
      <c r="G28" s="44"/>
      <c r="H28" s="44"/>
      <c r="I28" s="44"/>
      <c r="J28" s="44"/>
      <c r="K28" s="44"/>
      <c r="L28" s="44"/>
      <c r="M28" s="44"/>
      <c r="N28" s="44"/>
      <c r="O28" s="44"/>
      <c r="P28" s="44"/>
      <c r="Q28" s="44"/>
      <c r="R28" s="44"/>
      <c r="S28" s="44"/>
      <c r="T28" s="44"/>
      <c r="U28" s="44"/>
    </row>
    <row r="29" spans="1:24" x14ac:dyDescent="0.15">
      <c r="A29" s="44"/>
      <c r="B29" s="44" t="s">
        <v>105</v>
      </c>
      <c r="C29" s="44"/>
      <c r="D29" s="44"/>
      <c r="E29" s="44"/>
      <c r="F29" s="44"/>
      <c r="G29" s="44"/>
      <c r="H29" s="44"/>
      <c r="I29" s="44"/>
      <c r="J29" s="44"/>
      <c r="K29" s="44"/>
      <c r="L29" s="44"/>
      <c r="M29" s="44"/>
      <c r="N29" s="44"/>
      <c r="O29" s="44"/>
      <c r="P29" s="44"/>
      <c r="Q29" s="44"/>
      <c r="R29" s="44"/>
      <c r="S29" s="44"/>
      <c r="T29" s="44"/>
      <c r="U29" s="44"/>
    </row>
    <row r="30" spans="1:24" x14ac:dyDescent="0.15">
      <c r="A30" s="44"/>
      <c r="B30" s="44" t="s">
        <v>106</v>
      </c>
      <c r="C30" s="44"/>
      <c r="D30" s="44"/>
      <c r="E30" s="44"/>
      <c r="F30" s="44"/>
      <c r="G30" s="44"/>
      <c r="H30" s="44"/>
      <c r="I30" s="44"/>
      <c r="J30" s="44"/>
      <c r="K30" s="44"/>
      <c r="L30" s="44"/>
      <c r="M30" s="44"/>
      <c r="N30" s="44"/>
      <c r="O30" s="44"/>
      <c r="P30" s="44"/>
      <c r="Q30" s="44"/>
      <c r="R30" s="44"/>
      <c r="S30" s="44"/>
      <c r="T30" s="44"/>
      <c r="U30" s="44"/>
    </row>
    <row r="31" spans="1:24" x14ac:dyDescent="0.15">
      <c r="A31" s="44"/>
      <c r="B31" s="44" t="s">
        <v>107</v>
      </c>
      <c r="C31" s="44"/>
      <c r="D31" s="44"/>
      <c r="E31" s="44"/>
      <c r="F31" s="44"/>
      <c r="G31" s="44"/>
      <c r="H31" s="44"/>
      <c r="I31" s="44"/>
      <c r="J31" s="44"/>
      <c r="K31" s="44"/>
      <c r="L31" s="44"/>
      <c r="M31" s="44"/>
      <c r="N31" s="44"/>
      <c r="O31" s="44"/>
      <c r="P31" s="44"/>
      <c r="Q31" s="44"/>
      <c r="R31" s="44"/>
      <c r="S31" s="44"/>
      <c r="T31" s="44"/>
      <c r="U31" s="44"/>
    </row>
    <row r="32" spans="1:24" x14ac:dyDescent="0.15">
      <c r="A32" s="44"/>
      <c r="B32" s="44" t="s">
        <v>108</v>
      </c>
      <c r="C32" s="44"/>
      <c r="D32" s="44"/>
      <c r="E32" s="44"/>
      <c r="F32" s="44"/>
      <c r="G32" s="44"/>
      <c r="H32" s="44"/>
      <c r="I32" s="44"/>
      <c r="J32" s="44"/>
      <c r="K32" s="44"/>
      <c r="L32" s="44"/>
      <c r="M32" s="44"/>
      <c r="N32" s="44"/>
      <c r="O32" s="44"/>
      <c r="P32" s="44"/>
      <c r="Q32" s="44"/>
      <c r="R32" s="44"/>
      <c r="S32" s="44"/>
      <c r="T32" s="44"/>
      <c r="U32" s="44"/>
    </row>
    <row r="33" spans="1:16" x14ac:dyDescent="0.15">
      <c r="A33" s="44"/>
      <c r="B33" s="44" t="s">
        <v>113</v>
      </c>
    </row>
    <row r="34" spans="1:16" x14ac:dyDescent="0.15">
      <c r="A34" s="44" t="s">
        <v>15</v>
      </c>
      <c r="B34" s="44" t="s">
        <v>66</v>
      </c>
    </row>
    <row r="35" spans="1:16" x14ac:dyDescent="0.15">
      <c r="N35" s="20"/>
      <c r="O35" s="21" t="s">
        <v>87</v>
      </c>
      <c r="P35" s="21" t="s">
        <v>86</v>
      </c>
    </row>
    <row r="36" spans="1:16" x14ac:dyDescent="0.15">
      <c r="N36" s="21" t="s">
        <v>84</v>
      </c>
      <c r="O36" s="22" t="str">
        <f>IFERROR(ROUND(O23/G23,0),"")</f>
        <v/>
      </c>
      <c r="P36" s="22" t="str">
        <f>IFERROR(ROUND(P23/G23,0),"")</f>
        <v/>
      </c>
    </row>
  </sheetData>
  <autoFilter ref="A7:X22" xr:uid="{D3AAEDED-883A-4FC6-A73D-C2D6B5665CAA}"/>
  <mergeCells count="24">
    <mergeCell ref="H2:M2"/>
    <mergeCell ref="A5:A7"/>
    <mergeCell ref="B5:B7"/>
    <mergeCell ref="C5:C7"/>
    <mergeCell ref="D5:D7"/>
    <mergeCell ref="E5:E7"/>
    <mergeCell ref="F5:F7"/>
    <mergeCell ref="G5:G7"/>
    <mergeCell ref="H5:N5"/>
    <mergeCell ref="P5:P6"/>
    <mergeCell ref="Q5:Q6"/>
    <mergeCell ref="R5:R6"/>
    <mergeCell ref="S5:S6"/>
    <mergeCell ref="T5:T6"/>
    <mergeCell ref="H6:H7"/>
    <mergeCell ref="I6:I7"/>
    <mergeCell ref="J6:K6"/>
    <mergeCell ref="L6:N6"/>
    <mergeCell ref="O5:O6"/>
    <mergeCell ref="R3:S3"/>
    <mergeCell ref="T3:V3"/>
    <mergeCell ref="X5:X7"/>
    <mergeCell ref="U5:U7"/>
    <mergeCell ref="V5:V7"/>
  </mergeCells>
  <phoneticPr fontId="1"/>
  <conditionalFormatting sqref="C8:D22">
    <cfRule type="cellIs" dxfId="1" priority="2" operator="greaterThan">
      <formula>B8/3</formula>
    </cfRule>
  </conditionalFormatting>
  <conditionalFormatting sqref="X8:X22">
    <cfRule type="expression" dxfId="0" priority="1">
      <formula>NOT($X8="〇")</formula>
    </cfRule>
  </conditionalFormatting>
  <pageMargins left="0.19685039370078741" right="0.19685039370078741" top="0.78740157480314965" bottom="0.59055118110236227" header="0.31496062992125984" footer="0.31496062992125984"/>
  <pageSetup paperSize="9" scale="74"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判別精液</vt:lpstr>
      <vt:lpstr>高受胎率精液</vt:lpstr>
      <vt:lpstr>判別受精卵</vt:lpstr>
      <vt:lpstr>採卵</vt:lpstr>
      <vt:lpstr>和牛採卵</vt:lpstr>
      <vt:lpstr>和牛受精卵</vt:lpstr>
      <vt:lpstr>和牛受精卵 (性判別)</vt:lpstr>
      <vt:lpstr>高受胎率精液!Print_Area</vt:lpstr>
      <vt:lpstr>採卵!Print_Area</vt:lpstr>
      <vt:lpstr>判別受精卵!Print_Area</vt:lpstr>
      <vt:lpstr>判別精液!Print_Area</vt:lpstr>
      <vt:lpstr>和牛採卵!Print_Area</vt:lpstr>
      <vt:lpstr>和牛受精卵!Print_Area</vt:lpstr>
      <vt:lpstr>'和牛受精卵 (性判別)'!Print_Area</vt:lpstr>
      <vt:lpstr>高受胎率精液!Print_Titles</vt:lpstr>
      <vt:lpstr>採卵!Print_Titles</vt:lpstr>
      <vt:lpstr>判別受精卵!Print_Titles</vt:lpstr>
      <vt:lpstr>判別精液!Print_Titles</vt:lpstr>
      <vt:lpstr>和牛採卵!Print_Titles</vt:lpstr>
      <vt:lpstr>和牛受精卵!Print_Titles</vt:lpstr>
      <vt:lpstr>'和牛受精卵 (性判別)'!Print_Titles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hoshii</dc:creator>
  <cp:lastModifiedBy>中央酪農会議　近藤 和輝</cp:lastModifiedBy>
  <cp:lastPrinted>2019-03-31T04:45:19Z</cp:lastPrinted>
  <dcterms:created xsi:type="dcterms:W3CDTF">2014-04-06T04:52:39Z</dcterms:created>
  <dcterms:modified xsi:type="dcterms:W3CDTF">2022-04-12T10:33:57Z</dcterms:modified>
</cp:coreProperties>
</file>